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acth-my.sharepoint.com/personal/ploypailin_pi_ac_th/Documents/Desktop/นุ๊กนิก/4.จ้างเหมา งบ66/1.ทะเบียนคุม/"/>
    </mc:Choice>
  </mc:AlternateContent>
  <xr:revisionPtr revIDLastSave="4055" documentId="8_{CAB538F8-DFE7-4DB9-AF33-920C777F0D84}" xr6:coauthVersionLast="47" xr6:coauthVersionMax="47" xr10:uidLastSave="{70FE7849-3D73-42D8-BFC8-5EE39673A29B}"/>
  <bookViews>
    <workbookView xWindow="-120" yWindow="-120" windowWidth="24240" windowHeight="13020" firstSheet="4" activeTab="10" xr2:uid="{A70DB63A-FED1-4F42-A628-560DDCC41DF2}"/>
  </bookViews>
  <sheets>
    <sheet name="เลื่อนเงินเดือน 48 อัตรา" sheetId="1" r:id="rId1"/>
    <sheet name="จ้างต่อ 27 อัตรา" sheetId="3" r:id="rId2"/>
    <sheet name="รายใหม่ 11 อัตรา" sheetId="4" r:id="rId3"/>
    <sheet name="เกษีณและเชียวชาญ 9 ราย" sheetId="5" r:id="rId4"/>
    <sheet name="Sheet2" sheetId="2" r:id="rId5"/>
    <sheet name="ขบ.จ้างเหมาฯ ต.ค. 66" sheetId="6" r:id="rId6"/>
    <sheet name="คณะสาสุข" sheetId="9" r:id="rId7"/>
    <sheet name="คณะวิทย" sheetId="10" r:id="rId8"/>
    <sheet name="ต.ค.67" sheetId="8" r:id="rId9"/>
    <sheet name="พ.ย.67" sheetId="11" r:id="rId10"/>
    <sheet name="ธ.ค.67 " sheetId="19" r:id="rId11"/>
    <sheet name="ม.ค.67" sheetId="22" r:id="rId12"/>
  </sheets>
  <definedNames>
    <definedName name="_xlnm._FilterDatabase" localSheetId="4" hidden="1">Sheet2!$A$100:$AD$100</definedName>
    <definedName name="_xlnm._FilterDatabase" localSheetId="3" hidden="1">'เกษีณและเชียวชาญ 9 ราย'!$A$1:$W$28</definedName>
    <definedName name="_xlnm._FilterDatabase" localSheetId="0" hidden="1">'เลื่อนเงินเดือน 48 อัตรา'!$A$12:$AE$12</definedName>
    <definedName name="_xlnm._FilterDatabase" localSheetId="5" hidden="1">'ขบ.จ้างเหมาฯ ต.ค. 66'!$A$4:$AD$54</definedName>
    <definedName name="_xlnm._FilterDatabase" localSheetId="1" hidden="1">'จ้างต่อ 27 อัตรา'!$A$4:$W$81</definedName>
    <definedName name="_xlnm._FilterDatabase" localSheetId="8" hidden="1">'ต.ค.67'!$A$3:$O$10</definedName>
    <definedName name="_xlnm._FilterDatabase" localSheetId="10" hidden="1">'ธ.ค.67 '!$A$3:$J$163</definedName>
    <definedName name="_xlnm._FilterDatabase" localSheetId="9" hidden="1">'พ.ย.67'!$A$3:$P$158</definedName>
    <definedName name="_xlnm._FilterDatabase" localSheetId="11" hidden="1">'ม.ค.67'!$A$3:$J$147</definedName>
    <definedName name="_xlnm._FilterDatabase" localSheetId="2" hidden="1">'รายใหม่ 11 อัตรา'!$A$4:$X$4</definedName>
    <definedName name="_xlnm.Print_Area" localSheetId="4">Sheet2!$A$1:$Q$180</definedName>
    <definedName name="_xlnm.Print_Area" localSheetId="3">'เกษีณและเชียวชาญ 9 ราย'!$A$1:$J$38</definedName>
    <definedName name="_xlnm.Print_Area" localSheetId="5">'ขบ.จ้างเหมาฯ ต.ค. 66'!$A$1:$Q$96</definedName>
    <definedName name="_xlnm.Print_Area" localSheetId="7">คณะวิทย!$A$1:$C$9</definedName>
    <definedName name="_xlnm.Print_Area" localSheetId="6">คณะสาสุข!$A$1:$C$23</definedName>
    <definedName name="_xlnm.Print_Area" localSheetId="1">'จ้างต่อ 27 อัตรา'!$A$1:$J$133</definedName>
    <definedName name="_xlnm.Print_Area" localSheetId="8">'ต.ค.67'!$A$1:$L$165</definedName>
    <definedName name="_xlnm.Print_Area" localSheetId="10">'ธ.ค.67 '!$A$1:$J$181</definedName>
    <definedName name="_xlnm.Print_Area" localSheetId="9">'พ.ย.67'!$A$1:$H$175</definedName>
    <definedName name="_xlnm.Print_Area" localSheetId="11">'ม.ค.67'!$A$1:$J$113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6" i="19" l="1"/>
  <c r="E186" i="19"/>
  <c r="D186" i="19"/>
  <c r="F68" i="19"/>
  <c r="F67" i="19"/>
  <c r="F184" i="19" s="1"/>
  <c r="E67" i="19"/>
  <c r="E68" i="19" s="1"/>
  <c r="D68" i="19"/>
  <c r="D67" i="19"/>
  <c r="F141" i="19"/>
  <c r="D141" i="19"/>
  <c r="E105" i="11"/>
  <c r="D69" i="11"/>
  <c r="D70" i="11" s="1"/>
  <c r="D184" i="19"/>
  <c r="F164" i="19"/>
  <c r="E164" i="19"/>
  <c r="D164" i="19"/>
  <c r="F140" i="19"/>
  <c r="E140" i="19"/>
  <c r="D140" i="19"/>
  <c r="F127" i="19"/>
  <c r="E127" i="19"/>
  <c r="F124" i="19"/>
  <c r="E124" i="19"/>
  <c r="D124" i="19"/>
  <c r="F117" i="19"/>
  <c r="E117" i="19"/>
  <c r="D117" i="19"/>
  <c r="F111" i="19"/>
  <c r="E111" i="19"/>
  <c r="D111" i="19"/>
  <c r="F103" i="19"/>
  <c r="E103" i="19"/>
  <c r="D103" i="19"/>
  <c r="F94" i="19"/>
  <c r="E94" i="19"/>
  <c r="D94" i="19"/>
  <c r="F87" i="19"/>
  <c r="E87" i="19"/>
  <c r="D87" i="19"/>
  <c r="F81" i="19"/>
  <c r="E81" i="19"/>
  <c r="D81" i="19"/>
  <c r="F58" i="19"/>
  <c r="E58" i="19"/>
  <c r="D58" i="19"/>
  <c r="F52" i="19"/>
  <c r="E52" i="19"/>
  <c r="D52" i="19"/>
  <c r="F35" i="19"/>
  <c r="E35" i="19"/>
  <c r="D35" i="19"/>
  <c r="F11" i="19"/>
  <c r="E11" i="19"/>
  <c r="D11" i="19"/>
  <c r="D182" i="19"/>
  <c r="D82" i="11"/>
  <c r="F81" i="11"/>
  <c r="F72" i="11"/>
  <c r="F73" i="11"/>
  <c r="F74" i="11"/>
  <c r="F80" i="11"/>
  <c r="F71" i="11"/>
  <c r="E72" i="11"/>
  <c r="E73" i="11"/>
  <c r="E74" i="11"/>
  <c r="E75" i="11"/>
  <c r="F75" i="11" s="1"/>
  <c r="E76" i="11"/>
  <c r="F76" i="11" s="1"/>
  <c r="E77" i="11"/>
  <c r="F77" i="11" s="1"/>
  <c r="E78" i="11"/>
  <c r="F78" i="11" s="1"/>
  <c r="E79" i="11"/>
  <c r="F79" i="11" s="1"/>
  <c r="E80" i="11"/>
  <c r="E81" i="11"/>
  <c r="E71" i="11"/>
  <c r="D176" i="11"/>
  <c r="D177" i="11" s="1"/>
  <c r="D159" i="11"/>
  <c r="D137" i="11"/>
  <c r="D138" i="11" s="1"/>
  <c r="E124" i="11"/>
  <c r="F124" i="11" s="1"/>
  <c r="D121" i="11"/>
  <c r="D116" i="11"/>
  <c r="D110" i="11"/>
  <c r="D103" i="11"/>
  <c r="D104" i="11" s="1"/>
  <c r="D95" i="11"/>
  <c r="D88" i="11"/>
  <c r="D59" i="11"/>
  <c r="D53" i="11"/>
  <c r="D36" i="11"/>
  <c r="D37" i="11" s="1"/>
  <c r="D11" i="11"/>
  <c r="E57" i="11"/>
  <c r="F57" i="11" s="1"/>
  <c r="F162" i="8"/>
  <c r="D163" i="8"/>
  <c r="D147" i="8"/>
  <c r="D125" i="8"/>
  <c r="D113" i="8"/>
  <c r="D110" i="8"/>
  <c r="D105" i="8"/>
  <c r="D100" i="8"/>
  <c r="D94" i="8"/>
  <c r="D86" i="8"/>
  <c r="D79" i="8"/>
  <c r="D73" i="8"/>
  <c r="D62" i="8"/>
  <c r="D56" i="8"/>
  <c r="D49" i="8"/>
  <c r="D33" i="8"/>
  <c r="D11" i="8"/>
  <c r="F150" i="22"/>
  <c r="E150" i="22"/>
  <c r="E113" i="22"/>
  <c r="F113" i="22" s="1"/>
  <c r="E126" i="22"/>
  <c r="F126" i="22" s="1"/>
  <c r="E125" i="22"/>
  <c r="F125" i="22" s="1"/>
  <c r="E124" i="22"/>
  <c r="F124" i="22" s="1"/>
  <c r="E67" i="22"/>
  <c r="F67" i="22" s="1"/>
  <c r="E66" i="22"/>
  <c r="F66" i="22" s="1"/>
  <c r="E65" i="22"/>
  <c r="F65" i="22" s="1"/>
  <c r="E64" i="22"/>
  <c r="F64" i="22" s="1"/>
  <c r="E63" i="22"/>
  <c r="F63" i="22" s="1"/>
  <c r="E36" i="22"/>
  <c r="F36" i="22" s="1"/>
  <c r="E35" i="22"/>
  <c r="F35" i="22" s="1"/>
  <c r="E34" i="22"/>
  <c r="F34" i="22" s="1"/>
  <c r="E33" i="22"/>
  <c r="F33" i="22" s="1"/>
  <c r="E56" i="22"/>
  <c r="F56" i="22" s="1"/>
  <c r="E80" i="22"/>
  <c r="F80" i="22" s="1"/>
  <c r="E147" i="22"/>
  <c r="F147" i="22" s="1"/>
  <c r="E146" i="22"/>
  <c r="F146" i="22" s="1"/>
  <c r="E145" i="22"/>
  <c r="F145" i="22" s="1"/>
  <c r="E144" i="22"/>
  <c r="F144" i="22" s="1"/>
  <c r="E143" i="22"/>
  <c r="F143" i="22" s="1"/>
  <c r="E142" i="22"/>
  <c r="F142" i="22" s="1"/>
  <c r="E141" i="22"/>
  <c r="F141" i="22" s="1"/>
  <c r="E140" i="22"/>
  <c r="F140" i="22" s="1"/>
  <c r="E139" i="22"/>
  <c r="F139" i="22" s="1"/>
  <c r="E138" i="22"/>
  <c r="F138" i="22" s="1"/>
  <c r="E137" i="22"/>
  <c r="F137" i="22" s="1"/>
  <c r="E136" i="22"/>
  <c r="F136" i="22" s="1"/>
  <c r="E135" i="22"/>
  <c r="F135" i="22" s="1"/>
  <c r="E134" i="22"/>
  <c r="F134" i="22" s="1"/>
  <c r="E133" i="22"/>
  <c r="F133" i="22" s="1"/>
  <c r="E132" i="22"/>
  <c r="F132" i="22" s="1"/>
  <c r="E131" i="22"/>
  <c r="F131" i="22" s="1"/>
  <c r="E130" i="22"/>
  <c r="F130" i="22" s="1"/>
  <c r="E129" i="22"/>
  <c r="F129" i="22" s="1"/>
  <c r="E128" i="22"/>
  <c r="F128" i="22" s="1"/>
  <c r="E127" i="22"/>
  <c r="F127" i="22" s="1"/>
  <c r="E123" i="22"/>
  <c r="F123" i="22" s="1"/>
  <c r="E122" i="22"/>
  <c r="F122" i="22" s="1"/>
  <c r="E121" i="22"/>
  <c r="F121" i="22" s="1"/>
  <c r="E120" i="22"/>
  <c r="F120" i="22" s="1"/>
  <c r="E119" i="22"/>
  <c r="F119" i="22" s="1"/>
  <c r="E118" i="22"/>
  <c r="F118" i="22" s="1"/>
  <c r="E117" i="22"/>
  <c r="F117" i="22" s="1"/>
  <c r="E116" i="22"/>
  <c r="F116" i="22" s="1"/>
  <c r="E115" i="22"/>
  <c r="F115" i="22" s="1"/>
  <c r="E114" i="22"/>
  <c r="F114" i="22" s="1"/>
  <c r="E112" i="22"/>
  <c r="F112" i="22" s="1"/>
  <c r="E111" i="22"/>
  <c r="F111" i="22" s="1"/>
  <c r="E110" i="22"/>
  <c r="F110" i="22" s="1"/>
  <c r="E109" i="22"/>
  <c r="F109" i="22" s="1"/>
  <c r="E108" i="22"/>
  <c r="F108" i="22" s="1"/>
  <c r="E107" i="22"/>
  <c r="F107" i="22" s="1"/>
  <c r="E106" i="22"/>
  <c r="F106" i="22" s="1"/>
  <c r="E105" i="22"/>
  <c r="F105" i="22" s="1"/>
  <c r="E104" i="22"/>
  <c r="F104" i="22" s="1"/>
  <c r="E103" i="22"/>
  <c r="F103" i="22" s="1"/>
  <c r="E102" i="22"/>
  <c r="F102" i="22" s="1"/>
  <c r="E101" i="22"/>
  <c r="F101" i="22" s="1"/>
  <c r="E100" i="22"/>
  <c r="F100" i="22" s="1"/>
  <c r="E99" i="22"/>
  <c r="F99" i="22" s="1"/>
  <c r="E98" i="22"/>
  <c r="F98" i="22" s="1"/>
  <c r="E97" i="22"/>
  <c r="F97" i="22" s="1"/>
  <c r="E96" i="22"/>
  <c r="F96" i="22" s="1"/>
  <c r="E95" i="22"/>
  <c r="F95" i="22" s="1"/>
  <c r="E94" i="22"/>
  <c r="F94" i="22" s="1"/>
  <c r="E93" i="22"/>
  <c r="F93" i="22" s="1"/>
  <c r="E92" i="22"/>
  <c r="F92" i="22" s="1"/>
  <c r="E91" i="22"/>
  <c r="F91" i="22" s="1"/>
  <c r="E90" i="22"/>
  <c r="F90" i="22" s="1"/>
  <c r="E89" i="22"/>
  <c r="F89" i="22" s="1"/>
  <c r="E88" i="22"/>
  <c r="F88" i="22" s="1"/>
  <c r="E87" i="22"/>
  <c r="F87" i="22" s="1"/>
  <c r="E86" i="22"/>
  <c r="F86" i="22" s="1"/>
  <c r="E85" i="22"/>
  <c r="F85" i="22" s="1"/>
  <c r="E84" i="22"/>
  <c r="F84" i="22" s="1"/>
  <c r="E83" i="22"/>
  <c r="F83" i="22" s="1"/>
  <c r="E82" i="22"/>
  <c r="F82" i="22" s="1"/>
  <c r="E81" i="22"/>
  <c r="F81" i="22" s="1"/>
  <c r="E79" i="22"/>
  <c r="F79" i="22" s="1"/>
  <c r="E78" i="22"/>
  <c r="F78" i="22" s="1"/>
  <c r="E77" i="22"/>
  <c r="F77" i="22" s="1"/>
  <c r="E76" i="22"/>
  <c r="F76" i="22" s="1"/>
  <c r="E75" i="22"/>
  <c r="F75" i="22" s="1"/>
  <c r="E74" i="22"/>
  <c r="F74" i="22" s="1"/>
  <c r="E73" i="22"/>
  <c r="F73" i="22" s="1"/>
  <c r="E72" i="22"/>
  <c r="F72" i="22" s="1"/>
  <c r="E71" i="22"/>
  <c r="F71" i="22" s="1"/>
  <c r="E70" i="22"/>
  <c r="F70" i="22" s="1"/>
  <c r="E69" i="22"/>
  <c r="F69" i="22" s="1"/>
  <c r="E68" i="22"/>
  <c r="F68" i="22" s="1"/>
  <c r="E62" i="22"/>
  <c r="F62" i="22" s="1"/>
  <c r="E61" i="22"/>
  <c r="F61" i="22" s="1"/>
  <c r="E60" i="22"/>
  <c r="F60" i="22" s="1"/>
  <c r="E59" i="22"/>
  <c r="F59" i="22" s="1"/>
  <c r="E58" i="22"/>
  <c r="F58" i="22" s="1"/>
  <c r="E57" i="22"/>
  <c r="F57" i="22" s="1"/>
  <c r="E55" i="22"/>
  <c r="F55" i="22" s="1"/>
  <c r="E54" i="22"/>
  <c r="F54" i="22" s="1"/>
  <c r="E53" i="22"/>
  <c r="F53" i="22" s="1"/>
  <c r="E52" i="22"/>
  <c r="F52" i="22" s="1"/>
  <c r="E51" i="22"/>
  <c r="F51" i="22" s="1"/>
  <c r="E50" i="22"/>
  <c r="F50" i="22" s="1"/>
  <c r="E49" i="22"/>
  <c r="F49" i="22" s="1"/>
  <c r="E48" i="22"/>
  <c r="F48" i="22" s="1"/>
  <c r="E47" i="22"/>
  <c r="F47" i="22" s="1"/>
  <c r="E46" i="22"/>
  <c r="F46" i="22" s="1"/>
  <c r="E45" i="22"/>
  <c r="F45" i="22" s="1"/>
  <c r="E44" i="22"/>
  <c r="F44" i="22" s="1"/>
  <c r="E43" i="22"/>
  <c r="F43" i="22" s="1"/>
  <c r="E42" i="22"/>
  <c r="F42" i="22" s="1"/>
  <c r="E41" i="22"/>
  <c r="F41" i="22" s="1"/>
  <c r="E40" i="22"/>
  <c r="F40" i="22" s="1"/>
  <c r="E39" i="22"/>
  <c r="F39" i="22" s="1"/>
  <c r="E38" i="22"/>
  <c r="F38" i="22" s="1"/>
  <c r="E37" i="22"/>
  <c r="F37" i="22" s="1"/>
  <c r="E32" i="22"/>
  <c r="F32" i="22" s="1"/>
  <c r="E31" i="22"/>
  <c r="F31" i="22" s="1"/>
  <c r="E30" i="22"/>
  <c r="F30" i="22" s="1"/>
  <c r="E29" i="22"/>
  <c r="F29" i="22" s="1"/>
  <c r="E28" i="22"/>
  <c r="F28" i="22" s="1"/>
  <c r="E27" i="22"/>
  <c r="F27" i="22" s="1"/>
  <c r="E26" i="22"/>
  <c r="F26" i="22" s="1"/>
  <c r="E25" i="22"/>
  <c r="F25" i="22" s="1"/>
  <c r="E24" i="22"/>
  <c r="F24" i="22" s="1"/>
  <c r="E23" i="22"/>
  <c r="F23" i="22" s="1"/>
  <c r="E22" i="22"/>
  <c r="F22" i="22" s="1"/>
  <c r="E21" i="22"/>
  <c r="F21" i="22" s="1"/>
  <c r="E20" i="22"/>
  <c r="F20" i="22" s="1"/>
  <c r="E19" i="22"/>
  <c r="F19" i="22" s="1"/>
  <c r="E18" i="22"/>
  <c r="F18" i="22" s="1"/>
  <c r="E17" i="22"/>
  <c r="F17" i="22" s="1"/>
  <c r="E16" i="22"/>
  <c r="F16" i="22" s="1"/>
  <c r="E15" i="22"/>
  <c r="F15" i="22" s="1"/>
  <c r="E14" i="22"/>
  <c r="F14" i="22" s="1"/>
  <c r="E13" i="22"/>
  <c r="F13" i="22" s="1"/>
  <c r="E12" i="22"/>
  <c r="F12" i="22" s="1"/>
  <c r="E11" i="22"/>
  <c r="F11" i="22" s="1"/>
  <c r="E10" i="22"/>
  <c r="F10" i="22" s="1"/>
  <c r="E9" i="22"/>
  <c r="F9" i="22" s="1"/>
  <c r="E8" i="22"/>
  <c r="F8" i="22" s="1"/>
  <c r="E7" i="22"/>
  <c r="F7" i="22" s="1"/>
  <c r="E6" i="22"/>
  <c r="F6" i="22" s="1"/>
  <c r="E5" i="22"/>
  <c r="F5" i="22" s="1"/>
  <c r="E4" i="22"/>
  <c r="F4" i="22" s="1"/>
  <c r="D165" i="8" l="1"/>
  <c r="E184" i="19"/>
  <c r="F82" i="11"/>
  <c r="F83" i="11" s="1"/>
  <c r="D179" i="11"/>
  <c r="D83" i="11"/>
  <c r="D181" i="11" s="1"/>
  <c r="E82" i="11"/>
  <c r="E181" i="19"/>
  <c r="F181" i="19" s="1"/>
  <c r="E180" i="19"/>
  <c r="F180" i="19" s="1"/>
  <c r="E179" i="19"/>
  <c r="F179" i="19" s="1"/>
  <c r="E178" i="19"/>
  <c r="F178" i="19" s="1"/>
  <c r="E175" i="11"/>
  <c r="F175" i="11" s="1"/>
  <c r="E139" i="19" l="1"/>
  <c r="F139" i="19" s="1"/>
  <c r="E168" i="19"/>
  <c r="F168" i="19" s="1"/>
  <c r="E169" i="19"/>
  <c r="F169" i="19" s="1"/>
  <c r="E170" i="19"/>
  <c r="F170" i="19" s="1"/>
  <c r="E171" i="19"/>
  <c r="F171" i="19" s="1"/>
  <c r="E172" i="19"/>
  <c r="F172" i="19" s="1"/>
  <c r="E173" i="19"/>
  <c r="F173" i="19" s="1"/>
  <c r="E174" i="19"/>
  <c r="F174" i="19" s="1"/>
  <c r="E175" i="19"/>
  <c r="F175" i="19" s="1"/>
  <c r="E176" i="19"/>
  <c r="F176" i="19" s="1"/>
  <c r="E177" i="19"/>
  <c r="F177" i="19" s="1"/>
  <c r="E167" i="19"/>
  <c r="E160" i="19"/>
  <c r="F160" i="19" s="1"/>
  <c r="E159" i="19"/>
  <c r="F159" i="19" s="1"/>
  <c r="E158" i="19"/>
  <c r="F158" i="19" s="1"/>
  <c r="E80" i="19"/>
  <c r="F80" i="19" s="1"/>
  <c r="E79" i="19"/>
  <c r="F79" i="19" s="1"/>
  <c r="E110" i="19"/>
  <c r="F110" i="19" s="1"/>
  <c r="E123" i="19"/>
  <c r="F123" i="19" s="1"/>
  <c r="E122" i="19"/>
  <c r="F122" i="19" s="1"/>
  <c r="E102" i="19"/>
  <c r="F102" i="19" s="1"/>
  <c r="E101" i="19"/>
  <c r="F101" i="19" s="1"/>
  <c r="E66" i="19"/>
  <c r="F66" i="19" s="1"/>
  <c r="E163" i="19"/>
  <c r="F163" i="19" s="1"/>
  <c r="E162" i="19"/>
  <c r="F162" i="19" s="1"/>
  <c r="E161" i="19"/>
  <c r="F161" i="19" s="1"/>
  <c r="E157" i="19"/>
  <c r="F157" i="19" s="1"/>
  <c r="E156" i="19"/>
  <c r="F156" i="19" s="1"/>
  <c r="E154" i="19"/>
  <c r="F154" i="19" s="1"/>
  <c r="E153" i="19"/>
  <c r="F153" i="19" s="1"/>
  <c r="E152" i="19"/>
  <c r="F152" i="19" s="1"/>
  <c r="E151" i="19"/>
  <c r="F151" i="19" s="1"/>
  <c r="E150" i="19"/>
  <c r="F150" i="19" s="1"/>
  <c r="E149" i="19"/>
  <c r="F149" i="19" s="1"/>
  <c r="E148" i="19"/>
  <c r="F148" i="19" s="1"/>
  <c r="E147" i="19"/>
  <c r="F147" i="19" s="1"/>
  <c r="E146" i="19"/>
  <c r="F146" i="19" s="1"/>
  <c r="E145" i="19"/>
  <c r="F145" i="19" s="1"/>
  <c r="E144" i="19"/>
  <c r="F144" i="19" s="1"/>
  <c r="E143" i="19"/>
  <c r="F143" i="19" s="1"/>
  <c r="E142" i="19"/>
  <c r="F142" i="19" s="1"/>
  <c r="E138" i="19"/>
  <c r="F138" i="19" s="1"/>
  <c r="E137" i="19"/>
  <c r="F137" i="19" s="1"/>
  <c r="E136" i="19"/>
  <c r="F136" i="19" s="1"/>
  <c r="E134" i="19"/>
  <c r="F134" i="19" s="1"/>
  <c r="E133" i="19"/>
  <c r="F133" i="19" s="1"/>
  <c r="E132" i="19"/>
  <c r="F132" i="19" s="1"/>
  <c r="E131" i="19"/>
  <c r="F131" i="19" s="1"/>
  <c r="E130" i="19"/>
  <c r="F130" i="19" s="1"/>
  <c r="E129" i="19"/>
  <c r="F129" i="19" s="1"/>
  <c r="E126" i="19"/>
  <c r="F126" i="19" s="1"/>
  <c r="E121" i="19"/>
  <c r="F121" i="19" s="1"/>
  <c r="E120" i="19"/>
  <c r="F120" i="19" s="1"/>
  <c r="E119" i="19"/>
  <c r="F119" i="19" s="1"/>
  <c r="E116" i="19"/>
  <c r="F116" i="19" s="1"/>
  <c r="E115" i="19"/>
  <c r="F115" i="19" s="1"/>
  <c r="E114" i="19"/>
  <c r="F114" i="19" s="1"/>
  <c r="E113" i="19"/>
  <c r="F113" i="19" s="1"/>
  <c r="E109" i="19"/>
  <c r="F109" i="19" s="1"/>
  <c r="E108" i="19"/>
  <c r="F108" i="19" s="1"/>
  <c r="E107" i="19"/>
  <c r="F107" i="19" s="1"/>
  <c r="E106" i="19"/>
  <c r="F106" i="19" s="1"/>
  <c r="E105" i="19"/>
  <c r="F105" i="19" s="1"/>
  <c r="E100" i="19"/>
  <c r="F100" i="19" s="1"/>
  <c r="E99" i="19"/>
  <c r="F99" i="19" s="1"/>
  <c r="E98" i="19"/>
  <c r="F98" i="19" s="1"/>
  <c r="E97" i="19"/>
  <c r="F97" i="19" s="1"/>
  <c r="E96" i="19"/>
  <c r="F96" i="19" s="1"/>
  <c r="E93" i="19"/>
  <c r="F93" i="19" s="1"/>
  <c r="E92" i="19"/>
  <c r="F92" i="19" s="1"/>
  <c r="E91" i="19"/>
  <c r="F91" i="19" s="1"/>
  <c r="E90" i="19"/>
  <c r="F90" i="19" s="1"/>
  <c r="E89" i="19"/>
  <c r="F89" i="19" s="1"/>
  <c r="E86" i="19"/>
  <c r="F86" i="19" s="1"/>
  <c r="E85" i="19"/>
  <c r="F85" i="19" s="1"/>
  <c r="E84" i="19"/>
  <c r="F84" i="19" s="1"/>
  <c r="E83" i="19"/>
  <c r="F83" i="19" s="1"/>
  <c r="E78" i="19"/>
  <c r="F78" i="19" s="1"/>
  <c r="E77" i="19"/>
  <c r="F77" i="19" s="1"/>
  <c r="E76" i="19"/>
  <c r="F76" i="19" s="1"/>
  <c r="E75" i="19"/>
  <c r="F75" i="19" s="1"/>
  <c r="E74" i="19"/>
  <c r="F74" i="19" s="1"/>
  <c r="E73" i="19"/>
  <c r="F73" i="19" s="1"/>
  <c r="E72" i="19"/>
  <c r="F72" i="19" s="1"/>
  <c r="E71" i="19"/>
  <c r="F71" i="19" s="1"/>
  <c r="E70" i="19"/>
  <c r="F70" i="19" s="1"/>
  <c r="E69" i="19"/>
  <c r="F69" i="19" s="1"/>
  <c r="E65" i="19"/>
  <c r="F65" i="19" s="1"/>
  <c r="E64" i="19"/>
  <c r="F64" i="19" s="1"/>
  <c r="E63" i="19"/>
  <c r="F63" i="19" s="1"/>
  <c r="E62" i="19"/>
  <c r="F62" i="19" s="1"/>
  <c r="E61" i="19"/>
  <c r="F61" i="19" s="1"/>
  <c r="E60" i="19"/>
  <c r="F60" i="19" s="1"/>
  <c r="E57" i="19"/>
  <c r="F57" i="19" s="1"/>
  <c r="E56" i="19"/>
  <c r="F56" i="19" s="1"/>
  <c r="E55" i="19"/>
  <c r="F55" i="19" s="1"/>
  <c r="E54" i="19"/>
  <c r="F54" i="19" s="1"/>
  <c r="E51" i="19"/>
  <c r="F51" i="19" s="1"/>
  <c r="E50" i="19"/>
  <c r="F50" i="19" s="1"/>
  <c r="E49" i="19"/>
  <c r="F49" i="19" s="1"/>
  <c r="E48" i="19"/>
  <c r="F48" i="19" s="1"/>
  <c r="E47" i="19"/>
  <c r="F47" i="19" s="1"/>
  <c r="E46" i="19"/>
  <c r="F46" i="19" s="1"/>
  <c r="E45" i="19"/>
  <c r="F45" i="19" s="1"/>
  <c r="E44" i="19"/>
  <c r="F44" i="19" s="1"/>
  <c r="E43" i="19"/>
  <c r="F43" i="19" s="1"/>
  <c r="E42" i="19"/>
  <c r="F42" i="19" s="1"/>
  <c r="E41" i="19"/>
  <c r="F41" i="19" s="1"/>
  <c r="E40" i="19"/>
  <c r="F40" i="19" s="1"/>
  <c r="E39" i="19"/>
  <c r="F39" i="19" s="1"/>
  <c r="E38" i="19"/>
  <c r="F38" i="19" s="1"/>
  <c r="E37" i="19"/>
  <c r="F37" i="19" s="1"/>
  <c r="E34" i="19"/>
  <c r="F34" i="19" s="1"/>
  <c r="E33" i="19"/>
  <c r="F33" i="19" s="1"/>
  <c r="E32" i="19"/>
  <c r="F32" i="19" s="1"/>
  <c r="E31" i="19"/>
  <c r="F31" i="19" s="1"/>
  <c r="E30" i="19"/>
  <c r="F30" i="19" s="1"/>
  <c r="E29" i="19"/>
  <c r="F29" i="19" s="1"/>
  <c r="E28" i="19"/>
  <c r="F28" i="19" s="1"/>
  <c r="E27" i="19"/>
  <c r="F27" i="19" s="1"/>
  <c r="E26" i="19"/>
  <c r="F26" i="19" s="1"/>
  <c r="E25" i="19"/>
  <c r="F25" i="19" s="1"/>
  <c r="E24" i="19"/>
  <c r="F24" i="19" s="1"/>
  <c r="E23" i="19"/>
  <c r="F23" i="19" s="1"/>
  <c r="E22" i="19"/>
  <c r="F22" i="19" s="1"/>
  <c r="E21" i="19"/>
  <c r="F21" i="19" s="1"/>
  <c r="E20" i="19"/>
  <c r="F20" i="19" s="1"/>
  <c r="E19" i="19"/>
  <c r="F19" i="19" s="1"/>
  <c r="E18" i="19"/>
  <c r="F18" i="19" s="1"/>
  <c r="E17" i="19"/>
  <c r="F17" i="19" s="1"/>
  <c r="E16" i="19"/>
  <c r="F16" i="19" s="1"/>
  <c r="E15" i="19"/>
  <c r="F15" i="19" s="1"/>
  <c r="E14" i="19"/>
  <c r="F14" i="19" s="1"/>
  <c r="E13" i="19"/>
  <c r="F13" i="19" s="1"/>
  <c r="E10" i="19"/>
  <c r="F10" i="19" s="1"/>
  <c r="E9" i="19"/>
  <c r="F9" i="19" s="1"/>
  <c r="E8" i="19"/>
  <c r="F8" i="19" s="1"/>
  <c r="E7" i="19"/>
  <c r="F7" i="19" s="1"/>
  <c r="E6" i="19"/>
  <c r="F6" i="19" s="1"/>
  <c r="E5" i="19"/>
  <c r="F5" i="19" s="1"/>
  <c r="E4" i="19"/>
  <c r="F4" i="19" s="1"/>
  <c r="E174" i="11"/>
  <c r="F174" i="11" s="1"/>
  <c r="F167" i="19" l="1"/>
  <c r="F182" i="19" s="1"/>
  <c r="E182" i="19"/>
  <c r="E173" i="11"/>
  <c r="F173" i="11" s="1"/>
  <c r="E172" i="11"/>
  <c r="F172" i="11" s="1"/>
  <c r="E171" i="11"/>
  <c r="F171" i="11" s="1"/>
  <c r="E170" i="11" l="1"/>
  <c r="F170" i="11" s="1"/>
  <c r="E169" i="11"/>
  <c r="F169" i="11" s="1"/>
  <c r="E136" i="11" l="1"/>
  <c r="F136" i="11" s="1"/>
  <c r="E167" i="11"/>
  <c r="F167" i="11" s="1"/>
  <c r="E164" i="11"/>
  <c r="F164" i="11" s="1"/>
  <c r="E165" i="11"/>
  <c r="F165" i="11" s="1"/>
  <c r="E166" i="11"/>
  <c r="F166" i="11" s="1"/>
  <c r="E163" i="11"/>
  <c r="F163" i="11" s="1"/>
  <c r="E162" i="11"/>
  <c r="E154" i="11"/>
  <c r="F154" i="11" s="1"/>
  <c r="E155" i="11"/>
  <c r="F155" i="11" s="1"/>
  <c r="E158" i="11"/>
  <c r="F158" i="11" s="1"/>
  <c r="E157" i="11"/>
  <c r="F157" i="11" s="1"/>
  <c r="E156" i="11"/>
  <c r="F156" i="11" s="1"/>
  <c r="E115" i="11"/>
  <c r="F115" i="11" s="1"/>
  <c r="E109" i="11"/>
  <c r="F109" i="11" s="1"/>
  <c r="E67" i="11"/>
  <c r="F67" i="11" s="1"/>
  <c r="E66" i="11"/>
  <c r="F66" i="11" s="1"/>
  <c r="E65" i="11"/>
  <c r="F65" i="11" s="1"/>
  <c r="E64" i="11"/>
  <c r="F64" i="11" s="1"/>
  <c r="E47" i="11"/>
  <c r="F47" i="11" s="1"/>
  <c r="E35" i="11"/>
  <c r="F35" i="11" s="1"/>
  <c r="E34" i="11"/>
  <c r="F34" i="11" s="1"/>
  <c r="E168" i="11"/>
  <c r="F168" i="11" s="1"/>
  <c r="E33" i="11"/>
  <c r="F33" i="11" s="1"/>
  <c r="E153" i="11"/>
  <c r="F153" i="11" s="1"/>
  <c r="E152" i="11"/>
  <c r="F152" i="11" s="1"/>
  <c r="E151" i="11"/>
  <c r="F151" i="11" s="1"/>
  <c r="E150" i="11"/>
  <c r="F150" i="11" s="1"/>
  <c r="E149" i="11"/>
  <c r="F149" i="11" s="1"/>
  <c r="E148" i="11"/>
  <c r="F148" i="11" s="1"/>
  <c r="E147" i="11"/>
  <c r="F147" i="11" s="1"/>
  <c r="E146" i="11"/>
  <c r="F146" i="11" s="1"/>
  <c r="E145" i="11"/>
  <c r="F145" i="11" s="1"/>
  <c r="E144" i="11"/>
  <c r="F144" i="11" s="1"/>
  <c r="E143" i="11"/>
  <c r="F143" i="11" s="1"/>
  <c r="E142" i="11"/>
  <c r="F142" i="11" s="1"/>
  <c r="E141" i="11"/>
  <c r="F141" i="11" s="1"/>
  <c r="E140" i="11"/>
  <c r="F140" i="11" s="1"/>
  <c r="E139" i="11"/>
  <c r="E135" i="11"/>
  <c r="F135" i="11" s="1"/>
  <c r="E134" i="11"/>
  <c r="F134" i="11" s="1"/>
  <c r="E133" i="11"/>
  <c r="F133" i="11" s="1"/>
  <c r="E132" i="11"/>
  <c r="F132" i="11" s="1"/>
  <c r="E131" i="11"/>
  <c r="F131" i="11" s="1"/>
  <c r="E130" i="11"/>
  <c r="F130" i="11" s="1"/>
  <c r="E129" i="11"/>
  <c r="F129" i="11" s="1"/>
  <c r="E128" i="11"/>
  <c r="F128" i="11" s="1"/>
  <c r="E127" i="11"/>
  <c r="F127" i="11" s="1"/>
  <c r="E126" i="11"/>
  <c r="E123" i="11"/>
  <c r="F123" i="11" s="1"/>
  <c r="E120" i="11"/>
  <c r="F120" i="11" s="1"/>
  <c r="E119" i="11"/>
  <c r="F119" i="11" s="1"/>
  <c r="E118" i="11"/>
  <c r="E114" i="11"/>
  <c r="F114" i="11" s="1"/>
  <c r="E113" i="11"/>
  <c r="F113" i="11" s="1"/>
  <c r="E112" i="11"/>
  <c r="E108" i="11"/>
  <c r="F108" i="11" s="1"/>
  <c r="E107" i="11"/>
  <c r="F107" i="11" s="1"/>
  <c r="E106" i="11"/>
  <c r="E102" i="11"/>
  <c r="F102" i="11" s="1"/>
  <c r="E101" i="11"/>
  <c r="F101" i="11" s="1"/>
  <c r="E100" i="11"/>
  <c r="F100" i="11" s="1"/>
  <c r="E99" i="11"/>
  <c r="F99" i="11" s="1"/>
  <c r="E98" i="11"/>
  <c r="F98" i="11" s="1"/>
  <c r="E97" i="11"/>
  <c r="E94" i="11"/>
  <c r="F94" i="11" s="1"/>
  <c r="E93" i="11"/>
  <c r="F93" i="11" s="1"/>
  <c r="E92" i="11"/>
  <c r="F92" i="11" s="1"/>
  <c r="E91" i="11"/>
  <c r="F91" i="11" s="1"/>
  <c r="E90" i="11"/>
  <c r="E95" i="11" s="1"/>
  <c r="E87" i="11"/>
  <c r="F87" i="11" s="1"/>
  <c r="E86" i="11"/>
  <c r="F86" i="11" s="1"/>
  <c r="E85" i="11"/>
  <c r="F85" i="11" s="1"/>
  <c r="E84" i="11"/>
  <c r="E68" i="11"/>
  <c r="F68" i="11" s="1"/>
  <c r="E63" i="11"/>
  <c r="F63" i="11" s="1"/>
  <c r="E62" i="11"/>
  <c r="F62" i="11" s="1"/>
  <c r="E61" i="11"/>
  <c r="E58" i="11"/>
  <c r="F58" i="11" s="1"/>
  <c r="E56" i="11"/>
  <c r="F56" i="11" s="1"/>
  <c r="E55" i="11"/>
  <c r="E52" i="11"/>
  <c r="F52" i="11" s="1"/>
  <c r="E51" i="11"/>
  <c r="F51" i="11" s="1"/>
  <c r="E50" i="11"/>
  <c r="F50" i="11" s="1"/>
  <c r="E49" i="11"/>
  <c r="F49" i="11" s="1"/>
  <c r="E48" i="11"/>
  <c r="F48" i="11" s="1"/>
  <c r="E46" i="11"/>
  <c r="F46" i="11" s="1"/>
  <c r="E45" i="11"/>
  <c r="F45" i="11" s="1"/>
  <c r="E44" i="11"/>
  <c r="F44" i="11" s="1"/>
  <c r="E43" i="11"/>
  <c r="F43" i="11" s="1"/>
  <c r="E42" i="11"/>
  <c r="F42" i="11" s="1"/>
  <c r="E41" i="11"/>
  <c r="F41" i="11" s="1"/>
  <c r="E40" i="11"/>
  <c r="F40" i="11" s="1"/>
  <c r="E39" i="11"/>
  <c r="F39" i="11" s="1"/>
  <c r="E38" i="11"/>
  <c r="E53" i="11" s="1"/>
  <c r="E32" i="11"/>
  <c r="F32" i="11" s="1"/>
  <c r="E31" i="11"/>
  <c r="F31" i="11" s="1"/>
  <c r="E30" i="11"/>
  <c r="F30" i="11" s="1"/>
  <c r="E29" i="11"/>
  <c r="F29" i="11" s="1"/>
  <c r="E28" i="11"/>
  <c r="F28" i="11" s="1"/>
  <c r="E27" i="11"/>
  <c r="F27" i="11" s="1"/>
  <c r="E26" i="11"/>
  <c r="F26" i="11" s="1"/>
  <c r="E25" i="11"/>
  <c r="F25" i="11" s="1"/>
  <c r="E24" i="11"/>
  <c r="F24" i="11" s="1"/>
  <c r="E23" i="11"/>
  <c r="F23" i="11" s="1"/>
  <c r="E22" i="11"/>
  <c r="F22" i="11" s="1"/>
  <c r="E21" i="11"/>
  <c r="F21" i="11" s="1"/>
  <c r="E20" i="11"/>
  <c r="F20" i="11" s="1"/>
  <c r="E19" i="11"/>
  <c r="F19" i="11" s="1"/>
  <c r="E18" i="11"/>
  <c r="F18" i="11" s="1"/>
  <c r="E17" i="11"/>
  <c r="F17" i="11" s="1"/>
  <c r="E16" i="11"/>
  <c r="F16" i="11" s="1"/>
  <c r="E15" i="11"/>
  <c r="F15" i="11" s="1"/>
  <c r="E14" i="11"/>
  <c r="F14" i="11" s="1"/>
  <c r="E13" i="1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E4" i="11"/>
  <c r="E141" i="8"/>
  <c r="F141" i="8" s="1"/>
  <c r="E59" i="11" l="1"/>
  <c r="E103" i="11"/>
  <c r="E116" i="11"/>
  <c r="F162" i="11"/>
  <c r="F176" i="11" s="1"/>
  <c r="F177" i="11" s="1"/>
  <c r="F181" i="11" s="1"/>
  <c r="E176" i="11"/>
  <c r="E177" i="11" s="1"/>
  <c r="E181" i="11" s="1"/>
  <c r="E69" i="11"/>
  <c r="E70" i="11" s="1"/>
  <c r="F139" i="11"/>
  <c r="F159" i="11" s="1"/>
  <c r="E159" i="11"/>
  <c r="F106" i="11"/>
  <c r="E110" i="11"/>
  <c r="E36" i="11"/>
  <c r="E37" i="11" s="1"/>
  <c r="E11" i="11"/>
  <c r="E88" i="11"/>
  <c r="F90" i="11"/>
  <c r="F95" i="11" s="1"/>
  <c r="F13" i="11"/>
  <c r="F36" i="11" s="1"/>
  <c r="F37" i="11" s="1"/>
  <c r="F118" i="11"/>
  <c r="F121" i="11" s="1"/>
  <c r="E121" i="11"/>
  <c r="F55" i="11"/>
  <c r="F59" i="11" s="1"/>
  <c r="F84" i="11"/>
  <c r="F88" i="11" s="1"/>
  <c r="F4" i="11"/>
  <c r="F11" i="11" s="1"/>
  <c r="F105" i="11"/>
  <c r="F110" i="11" s="1"/>
  <c r="F97" i="11"/>
  <c r="F103" i="11" s="1"/>
  <c r="F104" i="11" s="1"/>
  <c r="F126" i="11"/>
  <c r="F137" i="11" s="1"/>
  <c r="F138" i="11" s="1"/>
  <c r="E137" i="11"/>
  <c r="E138" i="11" s="1"/>
  <c r="F38" i="11"/>
  <c r="F53" i="11" s="1"/>
  <c r="F61" i="11"/>
  <c r="F69" i="11" s="1"/>
  <c r="F70" i="11" s="1"/>
  <c r="F112" i="11"/>
  <c r="F116" i="11" s="1"/>
  <c r="E142" i="8"/>
  <c r="F142" i="8" s="1"/>
  <c r="E143" i="8"/>
  <c r="F143" i="8" s="1"/>
  <c r="E144" i="8"/>
  <c r="F144" i="8" s="1"/>
  <c r="E115" i="8"/>
  <c r="E116" i="8"/>
  <c r="F116" i="8" s="1"/>
  <c r="E117" i="8"/>
  <c r="F117" i="8" s="1"/>
  <c r="E118" i="8"/>
  <c r="F118" i="8" s="1"/>
  <c r="E119" i="8"/>
  <c r="F119" i="8" s="1"/>
  <c r="E120" i="8"/>
  <c r="F120" i="8" s="1"/>
  <c r="E121" i="8"/>
  <c r="F121" i="8" s="1"/>
  <c r="E122" i="8"/>
  <c r="F122" i="8" s="1"/>
  <c r="E123" i="8"/>
  <c r="F123" i="8" s="1"/>
  <c r="E124" i="8"/>
  <c r="F124" i="8" s="1"/>
  <c r="E127" i="8"/>
  <c r="E128" i="8"/>
  <c r="F128" i="8" s="1"/>
  <c r="E129" i="8"/>
  <c r="F129" i="8" s="1"/>
  <c r="E130" i="8"/>
  <c r="F130" i="8" s="1"/>
  <c r="E131" i="8"/>
  <c r="F131" i="8" s="1"/>
  <c r="E132" i="8"/>
  <c r="F132" i="8" s="1"/>
  <c r="E133" i="8"/>
  <c r="F133" i="8" s="1"/>
  <c r="E134" i="8"/>
  <c r="F134" i="8" s="1"/>
  <c r="E179" i="11" l="1"/>
  <c r="F179" i="11"/>
  <c r="F127" i="8"/>
  <c r="F115" i="8"/>
  <c r="F125" i="8" s="1"/>
  <c r="E125" i="8"/>
  <c r="E135" i="8"/>
  <c r="F135" i="8" s="1"/>
  <c r="E136" i="8"/>
  <c r="F136" i="8" s="1"/>
  <c r="E146" i="8"/>
  <c r="F146" i="8" s="1"/>
  <c r="E137" i="8"/>
  <c r="F137" i="8" s="1"/>
  <c r="E138" i="8"/>
  <c r="F138" i="8" s="1"/>
  <c r="E139" i="8"/>
  <c r="F139" i="8" s="1"/>
  <c r="E145" i="8"/>
  <c r="F145" i="8" s="1"/>
  <c r="E140" i="8"/>
  <c r="F140" i="8" s="1"/>
  <c r="F147" i="8" l="1"/>
  <c r="E147" i="8"/>
  <c r="C9" i="10"/>
  <c r="C23" i="9"/>
  <c r="E112" i="8"/>
  <c r="E109" i="8"/>
  <c r="F109" i="8" s="1"/>
  <c r="E108" i="8"/>
  <c r="F108" i="8" s="1"/>
  <c r="E107" i="8"/>
  <c r="E161" i="8"/>
  <c r="F161" i="8" s="1"/>
  <c r="E104" i="8"/>
  <c r="F104" i="8" s="1"/>
  <c r="E103" i="8"/>
  <c r="F103" i="8" s="1"/>
  <c r="E102" i="8"/>
  <c r="E160" i="8"/>
  <c r="F160" i="8" s="1"/>
  <c r="E99" i="8"/>
  <c r="F99" i="8" s="1"/>
  <c r="E98" i="8"/>
  <c r="F98" i="8" s="1"/>
  <c r="E97" i="8"/>
  <c r="F97" i="8" s="1"/>
  <c r="E96" i="8"/>
  <c r="E93" i="8"/>
  <c r="F93" i="8" s="1"/>
  <c r="E92" i="8"/>
  <c r="F92" i="8" s="1"/>
  <c r="E91" i="8"/>
  <c r="F91" i="8" s="1"/>
  <c r="E90" i="8"/>
  <c r="F90" i="8" s="1"/>
  <c r="E89" i="8"/>
  <c r="F89" i="8" s="1"/>
  <c r="E88" i="8"/>
  <c r="E85" i="8"/>
  <c r="F85" i="8" s="1"/>
  <c r="E84" i="8"/>
  <c r="F84" i="8" s="1"/>
  <c r="E83" i="8"/>
  <c r="F83" i="8" s="1"/>
  <c r="E82" i="8"/>
  <c r="F82" i="8" s="1"/>
  <c r="E81" i="8"/>
  <c r="E78" i="8"/>
  <c r="F78" i="8" s="1"/>
  <c r="E77" i="8"/>
  <c r="F77" i="8" s="1"/>
  <c r="E76" i="8"/>
  <c r="F76" i="8" s="1"/>
  <c r="E75" i="8"/>
  <c r="E159" i="8"/>
  <c r="F159" i="8" s="1"/>
  <c r="E158" i="8"/>
  <c r="F158" i="8" s="1"/>
  <c r="E72" i="8"/>
  <c r="F72" i="8" s="1"/>
  <c r="E71" i="8"/>
  <c r="F71" i="8" s="1"/>
  <c r="E70" i="8"/>
  <c r="F70" i="8" s="1"/>
  <c r="E69" i="8"/>
  <c r="F69" i="8" s="1"/>
  <c r="E68" i="8"/>
  <c r="F68" i="8" s="1"/>
  <c r="E67" i="8"/>
  <c r="F67" i="8" s="1"/>
  <c r="E66" i="8"/>
  <c r="F66" i="8" s="1"/>
  <c r="E65" i="8"/>
  <c r="F65" i="8" s="1"/>
  <c r="E64" i="8"/>
  <c r="E61" i="8"/>
  <c r="F61" i="8" s="1"/>
  <c r="E157" i="8"/>
  <c r="F157" i="8" s="1"/>
  <c r="E156" i="8"/>
  <c r="F156" i="8" s="1"/>
  <c r="E155" i="8"/>
  <c r="F155" i="8" s="1"/>
  <c r="E154" i="8"/>
  <c r="F154" i="8" s="1"/>
  <c r="E60" i="8"/>
  <c r="F60" i="8" s="1"/>
  <c r="E59" i="8"/>
  <c r="F59" i="8" s="1"/>
  <c r="E58" i="8"/>
  <c r="E55" i="8"/>
  <c r="F55" i="8" s="1"/>
  <c r="E54" i="8"/>
  <c r="F54" i="8" s="1"/>
  <c r="E53" i="8"/>
  <c r="F53" i="8" s="1"/>
  <c r="E52" i="8"/>
  <c r="F52" i="8" s="1"/>
  <c r="E51" i="8"/>
  <c r="E48" i="8"/>
  <c r="F48" i="8" s="1"/>
  <c r="E47" i="8"/>
  <c r="F47" i="8" s="1"/>
  <c r="E46" i="8"/>
  <c r="F46" i="8" s="1"/>
  <c r="E45" i="8"/>
  <c r="F45" i="8" s="1"/>
  <c r="E44" i="8"/>
  <c r="F44" i="8" s="1"/>
  <c r="E153" i="8"/>
  <c r="F153" i="8" s="1"/>
  <c r="E43" i="8"/>
  <c r="F43" i="8" s="1"/>
  <c r="E42" i="8"/>
  <c r="F42" i="8" s="1"/>
  <c r="E41" i="8"/>
  <c r="F41" i="8" s="1"/>
  <c r="E40" i="8"/>
  <c r="F40" i="8" s="1"/>
  <c r="E39" i="8"/>
  <c r="F39" i="8" s="1"/>
  <c r="E38" i="8"/>
  <c r="F38" i="8" s="1"/>
  <c r="E37" i="8"/>
  <c r="F37" i="8" s="1"/>
  <c r="E36" i="8"/>
  <c r="F36" i="8" s="1"/>
  <c r="E35" i="8"/>
  <c r="E152" i="8"/>
  <c r="F152" i="8" s="1"/>
  <c r="E151" i="8"/>
  <c r="F151" i="8" s="1"/>
  <c r="E150" i="8"/>
  <c r="E32" i="8"/>
  <c r="F32" i="8" s="1"/>
  <c r="E31" i="8"/>
  <c r="F31" i="8" s="1"/>
  <c r="E30" i="8"/>
  <c r="F30" i="8" s="1"/>
  <c r="E29" i="8"/>
  <c r="F29" i="8" s="1"/>
  <c r="E28" i="8"/>
  <c r="F28" i="8" s="1"/>
  <c r="E27" i="8"/>
  <c r="F27" i="8" s="1"/>
  <c r="E26" i="8"/>
  <c r="F26" i="8" s="1"/>
  <c r="E25" i="8"/>
  <c r="F25" i="8" s="1"/>
  <c r="E24" i="8"/>
  <c r="F24" i="8" s="1"/>
  <c r="E23" i="8"/>
  <c r="F23" i="8" s="1"/>
  <c r="E22" i="8"/>
  <c r="F22" i="8" s="1"/>
  <c r="E21" i="8"/>
  <c r="F21" i="8" s="1"/>
  <c r="E20" i="8"/>
  <c r="F20" i="8" s="1"/>
  <c r="E19" i="8"/>
  <c r="F19" i="8" s="1"/>
  <c r="E18" i="8"/>
  <c r="F18" i="8" s="1"/>
  <c r="E17" i="8"/>
  <c r="F17" i="8" s="1"/>
  <c r="E16" i="8"/>
  <c r="F16" i="8" s="1"/>
  <c r="E15" i="8"/>
  <c r="F15" i="8" s="1"/>
  <c r="E14" i="8"/>
  <c r="F14" i="8" s="1"/>
  <c r="E13" i="8"/>
  <c r="E10" i="8"/>
  <c r="F10" i="8" s="1"/>
  <c r="E9" i="8"/>
  <c r="F9" i="8" s="1"/>
  <c r="E8" i="8"/>
  <c r="F8" i="8" s="1"/>
  <c r="E7" i="8"/>
  <c r="F7" i="8" s="1"/>
  <c r="E6" i="8"/>
  <c r="F6" i="8" s="1"/>
  <c r="E5" i="8"/>
  <c r="F5" i="8" s="1"/>
  <c r="E4" i="8"/>
  <c r="F150" i="8" l="1"/>
  <c r="F163" i="8" s="1"/>
  <c r="E163" i="8"/>
  <c r="F112" i="8"/>
  <c r="F113" i="8" s="1"/>
  <c r="E113" i="8"/>
  <c r="F107" i="8"/>
  <c r="F110" i="8" s="1"/>
  <c r="E110" i="8"/>
  <c r="F102" i="8"/>
  <c r="F105" i="8" s="1"/>
  <c r="E105" i="8"/>
  <c r="F96" i="8"/>
  <c r="F100" i="8" s="1"/>
  <c r="E100" i="8"/>
  <c r="F88" i="8"/>
  <c r="F94" i="8" s="1"/>
  <c r="E94" i="8"/>
  <c r="F81" i="8"/>
  <c r="F86" i="8" s="1"/>
  <c r="E86" i="8"/>
  <c r="F75" i="8"/>
  <c r="F79" i="8" s="1"/>
  <c r="E79" i="8"/>
  <c r="F64" i="8"/>
  <c r="F73" i="8" s="1"/>
  <c r="E73" i="8"/>
  <c r="F58" i="8"/>
  <c r="F62" i="8" s="1"/>
  <c r="E62" i="8"/>
  <c r="F51" i="8"/>
  <c r="F56" i="8" s="1"/>
  <c r="E56" i="8"/>
  <c r="F35" i="8"/>
  <c r="F49" i="8" s="1"/>
  <c r="E49" i="8"/>
  <c r="F13" i="8"/>
  <c r="F33" i="8" s="1"/>
  <c r="E33" i="8"/>
  <c r="F4" i="8"/>
  <c r="F11" i="8" s="1"/>
  <c r="E11" i="8"/>
  <c r="P59" i="6"/>
  <c r="P58" i="6"/>
  <c r="E165" i="8" l="1"/>
  <c r="F165" i="8"/>
  <c r="P99" i="6"/>
  <c r="P98" i="6"/>
  <c r="P97" i="6"/>
  <c r="P92" i="6"/>
  <c r="P91" i="6"/>
  <c r="P87" i="6"/>
  <c r="P82" i="6"/>
  <c r="P77" i="6"/>
  <c r="P76" i="6"/>
  <c r="P72" i="6"/>
  <c r="P71" i="6"/>
  <c r="P70" i="6"/>
  <c r="P69" i="6"/>
  <c r="P63" i="6"/>
  <c r="P62" i="6"/>
  <c r="P57" i="6"/>
  <c r="P56" i="6"/>
  <c r="P54" i="6"/>
  <c r="P53" i="6"/>
  <c r="P49" i="6"/>
  <c r="P48" i="6"/>
  <c r="P47" i="6"/>
  <c r="P46" i="6"/>
  <c r="P45" i="6"/>
  <c r="P44" i="6"/>
  <c r="P43" i="6"/>
  <c r="P42" i="6"/>
  <c r="P31" i="6"/>
  <c r="P30" i="6"/>
  <c r="P29" i="6"/>
  <c r="P28" i="6"/>
  <c r="P27" i="6"/>
  <c r="P26" i="6"/>
  <c r="P11" i="6"/>
  <c r="P10" i="6"/>
  <c r="P9" i="6"/>
  <c r="P8" i="6"/>
  <c r="P95" i="2"/>
  <c r="P94" i="2"/>
  <c r="P87" i="2"/>
  <c r="P86" i="2"/>
  <c r="P79" i="2"/>
  <c r="O79" i="2"/>
  <c r="P78" i="2"/>
  <c r="P76" i="2"/>
  <c r="O67" i="2"/>
  <c r="P67" i="2"/>
  <c r="P65" i="2"/>
  <c r="P64" i="2"/>
  <c r="P63" i="2"/>
  <c r="P62" i="2"/>
  <c r="P60" i="2"/>
  <c r="P58" i="2"/>
  <c r="P57" i="2"/>
  <c r="P56" i="2"/>
  <c r="P44" i="2"/>
  <c r="O44" i="2"/>
  <c r="P38" i="2"/>
  <c r="P37" i="2"/>
  <c r="P36" i="2"/>
  <c r="P35" i="2"/>
  <c r="P34" i="2"/>
  <c r="P33" i="2"/>
  <c r="P13" i="2"/>
  <c r="H13" i="2"/>
  <c r="O13" i="2"/>
  <c r="P12" i="2"/>
  <c r="P11" i="2"/>
  <c r="P10" i="2"/>
  <c r="P9" i="2"/>
  <c r="I99" i="6"/>
  <c r="I98" i="6"/>
  <c r="I97" i="6"/>
  <c r="J96" i="6"/>
  <c r="P95" i="6"/>
  <c r="L95" i="6"/>
  <c r="N95" i="6" s="1"/>
  <c r="K95" i="6"/>
  <c r="M95" i="6" s="1"/>
  <c r="I95" i="6"/>
  <c r="P94" i="6"/>
  <c r="L94" i="6"/>
  <c r="N94" i="6" s="1"/>
  <c r="K94" i="6"/>
  <c r="M94" i="6" s="1"/>
  <c r="I94" i="6"/>
  <c r="P93" i="6"/>
  <c r="L93" i="6"/>
  <c r="N93" i="6" s="1"/>
  <c r="K93" i="6"/>
  <c r="I93" i="6"/>
  <c r="I92" i="6"/>
  <c r="I91" i="6"/>
  <c r="P90" i="6"/>
  <c r="L90" i="6"/>
  <c r="N90" i="6" s="1"/>
  <c r="K90" i="6"/>
  <c r="M90" i="6" s="1"/>
  <c r="I90" i="6"/>
  <c r="P89" i="6"/>
  <c r="L89" i="6"/>
  <c r="N89" i="6" s="1"/>
  <c r="K89" i="6"/>
  <c r="M89" i="6" s="1"/>
  <c r="I89" i="6"/>
  <c r="P88" i="6"/>
  <c r="L88" i="6"/>
  <c r="N88" i="6" s="1"/>
  <c r="K88" i="6"/>
  <c r="I88" i="6"/>
  <c r="I87" i="6"/>
  <c r="P86" i="6"/>
  <c r="L86" i="6"/>
  <c r="N86" i="6" s="1"/>
  <c r="K86" i="6"/>
  <c r="M86" i="6" s="1"/>
  <c r="I86" i="6"/>
  <c r="P85" i="6"/>
  <c r="L85" i="6"/>
  <c r="N85" i="6" s="1"/>
  <c r="K85" i="6"/>
  <c r="M85" i="6" s="1"/>
  <c r="I85" i="6"/>
  <c r="P84" i="6"/>
  <c r="L84" i="6"/>
  <c r="N84" i="6" s="1"/>
  <c r="K84" i="6"/>
  <c r="M84" i="6" s="1"/>
  <c r="I84" i="6"/>
  <c r="P83" i="6"/>
  <c r="L83" i="6"/>
  <c r="N83" i="6" s="1"/>
  <c r="K83" i="6"/>
  <c r="M83" i="6" s="1"/>
  <c r="I83" i="6"/>
  <c r="I82" i="6"/>
  <c r="P81" i="6"/>
  <c r="L81" i="6"/>
  <c r="N81" i="6" s="1"/>
  <c r="K81" i="6"/>
  <c r="M81" i="6" s="1"/>
  <c r="I81" i="6"/>
  <c r="P80" i="6"/>
  <c r="L80" i="6"/>
  <c r="N80" i="6" s="1"/>
  <c r="K80" i="6"/>
  <c r="M80" i="6" s="1"/>
  <c r="I80" i="6"/>
  <c r="P79" i="6"/>
  <c r="L79" i="6"/>
  <c r="N79" i="6" s="1"/>
  <c r="K79" i="6"/>
  <c r="I79" i="6"/>
  <c r="P78" i="6"/>
  <c r="M78" i="6"/>
  <c r="L78" i="6"/>
  <c r="N78" i="6" s="1"/>
  <c r="I78" i="6"/>
  <c r="I77" i="6"/>
  <c r="I76" i="6"/>
  <c r="P75" i="6"/>
  <c r="L75" i="6"/>
  <c r="N75" i="6" s="1"/>
  <c r="K75" i="6"/>
  <c r="M75" i="6" s="1"/>
  <c r="I75" i="6"/>
  <c r="P74" i="6"/>
  <c r="L74" i="6"/>
  <c r="N74" i="6" s="1"/>
  <c r="K74" i="6"/>
  <c r="M74" i="6" s="1"/>
  <c r="I74" i="6"/>
  <c r="J73" i="6"/>
  <c r="I72" i="6"/>
  <c r="I71" i="6"/>
  <c r="I70" i="6"/>
  <c r="I69" i="6"/>
  <c r="P68" i="6"/>
  <c r="L68" i="6"/>
  <c r="N68" i="6" s="1"/>
  <c r="K68" i="6"/>
  <c r="M68" i="6" s="1"/>
  <c r="I68" i="6"/>
  <c r="P67" i="6"/>
  <c r="L67" i="6"/>
  <c r="N67" i="6" s="1"/>
  <c r="K67" i="6"/>
  <c r="M67" i="6" s="1"/>
  <c r="I67" i="6"/>
  <c r="P66" i="6"/>
  <c r="L66" i="6"/>
  <c r="N66" i="6" s="1"/>
  <c r="K66" i="6"/>
  <c r="M66" i="6" s="1"/>
  <c r="I66" i="6"/>
  <c r="P65" i="6"/>
  <c r="L65" i="6"/>
  <c r="N65" i="6" s="1"/>
  <c r="K65" i="6"/>
  <c r="M65" i="6" s="1"/>
  <c r="I65" i="6"/>
  <c r="P64" i="6"/>
  <c r="L64" i="6"/>
  <c r="N64" i="6" s="1"/>
  <c r="K64" i="6"/>
  <c r="I64" i="6"/>
  <c r="I63" i="6"/>
  <c r="I62" i="6"/>
  <c r="J61" i="6"/>
  <c r="J60" i="6"/>
  <c r="J59" i="6"/>
  <c r="J58" i="6"/>
  <c r="I57" i="6"/>
  <c r="I56" i="6"/>
  <c r="P55" i="6"/>
  <c r="L55" i="6"/>
  <c r="N55" i="6" s="1"/>
  <c r="K55" i="6"/>
  <c r="I55" i="6"/>
  <c r="I54" i="6"/>
  <c r="I53" i="6"/>
  <c r="P52" i="6"/>
  <c r="M52" i="6"/>
  <c r="L52" i="6"/>
  <c r="N52" i="6" s="1"/>
  <c r="I52" i="6"/>
  <c r="P51" i="6"/>
  <c r="M51" i="6"/>
  <c r="L51" i="6"/>
  <c r="N51" i="6" s="1"/>
  <c r="I51" i="6"/>
  <c r="P50" i="6"/>
  <c r="M50" i="6"/>
  <c r="L50" i="6"/>
  <c r="N50" i="6" s="1"/>
  <c r="I50" i="6"/>
  <c r="I49" i="6"/>
  <c r="I48" i="6"/>
  <c r="I47" i="6"/>
  <c r="I46" i="6"/>
  <c r="I45" i="6"/>
  <c r="I44" i="6"/>
  <c r="I43" i="6"/>
  <c r="I42" i="6"/>
  <c r="P41" i="6"/>
  <c r="L41" i="6"/>
  <c r="N41" i="6" s="1"/>
  <c r="K41" i="6"/>
  <c r="M41" i="6" s="1"/>
  <c r="I41" i="6"/>
  <c r="P40" i="6"/>
  <c r="L40" i="6"/>
  <c r="N40" i="6" s="1"/>
  <c r="K40" i="6"/>
  <c r="M40" i="6" s="1"/>
  <c r="I40" i="6"/>
  <c r="P39" i="6"/>
  <c r="L39" i="6"/>
  <c r="N39" i="6" s="1"/>
  <c r="K39" i="6"/>
  <c r="M39" i="6" s="1"/>
  <c r="I39" i="6"/>
  <c r="P38" i="6"/>
  <c r="L38" i="6"/>
  <c r="N38" i="6" s="1"/>
  <c r="K38" i="6"/>
  <c r="M38" i="6" s="1"/>
  <c r="I38" i="6"/>
  <c r="P37" i="6"/>
  <c r="L37" i="6"/>
  <c r="N37" i="6" s="1"/>
  <c r="K37" i="6"/>
  <c r="M37" i="6" s="1"/>
  <c r="I37" i="6"/>
  <c r="P36" i="6"/>
  <c r="L36" i="6"/>
  <c r="N36" i="6" s="1"/>
  <c r="K36" i="6"/>
  <c r="I36" i="6"/>
  <c r="J35" i="6"/>
  <c r="J34" i="6"/>
  <c r="J33" i="6"/>
  <c r="J32" i="6"/>
  <c r="I31" i="6"/>
  <c r="I30" i="6"/>
  <c r="I29" i="6"/>
  <c r="I28" i="6"/>
  <c r="I27" i="6"/>
  <c r="I26" i="6"/>
  <c r="P25" i="6"/>
  <c r="L25" i="6"/>
  <c r="N25" i="6" s="1"/>
  <c r="K25" i="6"/>
  <c r="M25" i="6" s="1"/>
  <c r="I25" i="6"/>
  <c r="P24" i="6"/>
  <c r="L24" i="6"/>
  <c r="N24" i="6" s="1"/>
  <c r="K24" i="6"/>
  <c r="M24" i="6" s="1"/>
  <c r="I24" i="6"/>
  <c r="P23" i="6"/>
  <c r="L23" i="6"/>
  <c r="N23" i="6" s="1"/>
  <c r="K23" i="6"/>
  <c r="M23" i="6" s="1"/>
  <c r="I23" i="6"/>
  <c r="P22" i="6"/>
  <c r="L22" i="6"/>
  <c r="N22" i="6" s="1"/>
  <c r="K22" i="6"/>
  <c r="M22" i="6" s="1"/>
  <c r="I22" i="6"/>
  <c r="P21" i="6"/>
  <c r="L21" i="6"/>
  <c r="N21" i="6" s="1"/>
  <c r="K21" i="6"/>
  <c r="M21" i="6" s="1"/>
  <c r="I21" i="6"/>
  <c r="P20" i="6"/>
  <c r="L20" i="6"/>
  <c r="N20" i="6" s="1"/>
  <c r="K20" i="6"/>
  <c r="M20" i="6" s="1"/>
  <c r="I20" i="6"/>
  <c r="P19" i="6"/>
  <c r="L19" i="6"/>
  <c r="N19" i="6" s="1"/>
  <c r="K19" i="6"/>
  <c r="M19" i="6" s="1"/>
  <c r="I19" i="6"/>
  <c r="P18" i="6"/>
  <c r="L18" i="6"/>
  <c r="N18" i="6" s="1"/>
  <c r="K18" i="6"/>
  <c r="M18" i="6" s="1"/>
  <c r="I18" i="6"/>
  <c r="P17" i="6"/>
  <c r="L17" i="6"/>
  <c r="N17" i="6" s="1"/>
  <c r="K17" i="6"/>
  <c r="M17" i="6" s="1"/>
  <c r="I17" i="6"/>
  <c r="P16" i="6"/>
  <c r="L16" i="6"/>
  <c r="N16" i="6" s="1"/>
  <c r="K16" i="6"/>
  <c r="M16" i="6" s="1"/>
  <c r="I16" i="6"/>
  <c r="P15" i="6"/>
  <c r="L15" i="6"/>
  <c r="N15" i="6" s="1"/>
  <c r="K15" i="6"/>
  <c r="M15" i="6" s="1"/>
  <c r="I15" i="6"/>
  <c r="P14" i="6"/>
  <c r="L14" i="6"/>
  <c r="N14" i="6" s="1"/>
  <c r="K14" i="6"/>
  <c r="M14" i="6" s="1"/>
  <c r="I14" i="6"/>
  <c r="P13" i="6"/>
  <c r="L13" i="6"/>
  <c r="N13" i="6" s="1"/>
  <c r="K13" i="6"/>
  <c r="M13" i="6" s="1"/>
  <c r="I13" i="6"/>
  <c r="P12" i="6"/>
  <c r="L12" i="6"/>
  <c r="N12" i="6" s="1"/>
  <c r="K12" i="6"/>
  <c r="I12" i="6"/>
  <c r="I11" i="6"/>
  <c r="I10" i="6"/>
  <c r="I9" i="6"/>
  <c r="I8" i="6"/>
  <c r="P7" i="6"/>
  <c r="M7" i="6"/>
  <c r="L7" i="6"/>
  <c r="N7" i="6" s="1"/>
  <c r="I7" i="6"/>
  <c r="P6" i="6"/>
  <c r="L6" i="6"/>
  <c r="N6" i="6" s="1"/>
  <c r="K6" i="6"/>
  <c r="M6" i="6" s="1"/>
  <c r="I6" i="6"/>
  <c r="P5" i="6"/>
  <c r="M5" i="6"/>
  <c r="L5" i="6"/>
  <c r="N5" i="6" s="1"/>
  <c r="I5" i="6"/>
  <c r="I12" i="2"/>
  <c r="H180" i="2"/>
  <c r="I179" i="2"/>
  <c r="I180" i="2" s="1"/>
  <c r="H174" i="2"/>
  <c r="I173" i="2"/>
  <c r="I172" i="2"/>
  <c r="H44" i="2"/>
  <c r="J44" i="2" s="1"/>
  <c r="J43" i="2"/>
  <c r="J42" i="2"/>
  <c r="J41" i="2"/>
  <c r="J40" i="2"/>
  <c r="J166" i="2"/>
  <c r="H157" i="2"/>
  <c r="J157" i="2" s="1"/>
  <c r="I156" i="2"/>
  <c r="I154" i="2"/>
  <c r="H145" i="2"/>
  <c r="J145" i="2" s="1"/>
  <c r="H134" i="2"/>
  <c r="J134" i="2" s="1"/>
  <c r="I144" i="2"/>
  <c r="I133" i="2"/>
  <c r="H123" i="2"/>
  <c r="J123" i="2" s="1"/>
  <c r="I122" i="2"/>
  <c r="I121" i="2"/>
  <c r="H113" i="2"/>
  <c r="J113" i="2" s="1"/>
  <c r="J112" i="2"/>
  <c r="I110" i="2"/>
  <c r="I109" i="2"/>
  <c r="I108" i="2"/>
  <c r="I107" i="2"/>
  <c r="H96" i="2"/>
  <c r="J96" i="2" s="1"/>
  <c r="I95" i="2"/>
  <c r="I94" i="2"/>
  <c r="J92" i="2"/>
  <c r="J91" i="2"/>
  <c r="J90" i="2"/>
  <c r="J89" i="2"/>
  <c r="I87" i="2"/>
  <c r="I86" i="2"/>
  <c r="H79" i="2"/>
  <c r="J79" i="2" s="1"/>
  <c r="I78" i="2"/>
  <c r="H67" i="2"/>
  <c r="J67" i="2" s="1"/>
  <c r="I65" i="2"/>
  <c r="I64" i="2"/>
  <c r="I63" i="2"/>
  <c r="I62" i="2"/>
  <c r="I76" i="2"/>
  <c r="I60" i="2"/>
  <c r="I58" i="2"/>
  <c r="I57" i="2"/>
  <c r="I56" i="2"/>
  <c r="I38" i="2"/>
  <c r="I37" i="2"/>
  <c r="I36" i="2"/>
  <c r="I35" i="2"/>
  <c r="I34" i="2"/>
  <c r="I33" i="2"/>
  <c r="J13" i="2"/>
  <c r="I11" i="2"/>
  <c r="I10" i="2"/>
  <c r="I9" i="2"/>
  <c r="I34" i="5"/>
  <c r="H34" i="5"/>
  <c r="I33" i="5"/>
  <c r="I28" i="5"/>
  <c r="H28" i="5"/>
  <c r="I27" i="5"/>
  <c r="H22" i="5"/>
  <c r="I21" i="5"/>
  <c r="I20" i="5"/>
  <c r="I22" i="5" s="1"/>
  <c r="H15" i="5"/>
  <c r="I14" i="5"/>
  <c r="I15" i="5" s="1"/>
  <c r="H9" i="5"/>
  <c r="H38" i="5" s="1"/>
  <c r="I8" i="5"/>
  <c r="I7" i="5"/>
  <c r="I6" i="5"/>
  <c r="I5" i="5"/>
  <c r="I9" i="5" s="1"/>
  <c r="I38" i="5" s="1"/>
  <c r="J36" i="4"/>
  <c r="I36" i="4"/>
  <c r="J35" i="4"/>
  <c r="I30" i="4"/>
  <c r="J29" i="4"/>
  <c r="J30" i="4" s="1"/>
  <c r="I24" i="4"/>
  <c r="J23" i="4"/>
  <c r="J22" i="4"/>
  <c r="J24" i="4" s="1"/>
  <c r="J21" i="4"/>
  <c r="J20" i="4"/>
  <c r="J15" i="4"/>
  <c r="I15" i="4"/>
  <c r="J14" i="4"/>
  <c r="I9" i="4"/>
  <c r="I40" i="4" s="1"/>
  <c r="J8" i="4"/>
  <c r="J7" i="4"/>
  <c r="J6" i="4"/>
  <c r="J5" i="4"/>
  <c r="J9" i="4" s="1"/>
  <c r="H82" i="3"/>
  <c r="I81" i="3"/>
  <c r="I82" i="3" s="1"/>
  <c r="H76" i="3"/>
  <c r="I75" i="3"/>
  <c r="I74" i="3"/>
  <c r="I76" i="3" s="1"/>
  <c r="H69" i="3"/>
  <c r="I68" i="3"/>
  <c r="I69" i="3" s="1"/>
  <c r="H63" i="3"/>
  <c r="I62" i="3"/>
  <c r="I63" i="3" s="1"/>
  <c r="I57" i="3"/>
  <c r="H57" i="3"/>
  <c r="I56" i="3"/>
  <c r="I55" i="3"/>
  <c r="H50" i="3"/>
  <c r="I49" i="3"/>
  <c r="I48" i="3"/>
  <c r="I47" i="3"/>
  <c r="I46" i="3"/>
  <c r="I50" i="3" s="1"/>
  <c r="H41" i="3"/>
  <c r="I40" i="3"/>
  <c r="I39" i="3"/>
  <c r="I41" i="3" s="1"/>
  <c r="H34" i="3"/>
  <c r="I33" i="3"/>
  <c r="I34" i="3" s="1"/>
  <c r="H28" i="3"/>
  <c r="I27" i="3"/>
  <c r="I26" i="3"/>
  <c r="I25" i="3"/>
  <c r="I28" i="3" s="1"/>
  <c r="H20" i="3"/>
  <c r="I19" i="3"/>
  <c r="I18" i="3"/>
  <c r="I17" i="3"/>
  <c r="I16" i="3"/>
  <c r="I15" i="3"/>
  <c r="I14" i="3"/>
  <c r="I20" i="3" s="1"/>
  <c r="H9" i="3"/>
  <c r="H86" i="3" s="1"/>
  <c r="I8" i="3"/>
  <c r="I7" i="3"/>
  <c r="I9" i="3" s="1"/>
  <c r="I6" i="3"/>
  <c r="I5" i="3"/>
  <c r="H167" i="2"/>
  <c r="J167" i="2" s="1"/>
  <c r="P164" i="2"/>
  <c r="L164" i="2"/>
  <c r="N164" i="2" s="1"/>
  <c r="K164" i="2"/>
  <c r="M164" i="2" s="1"/>
  <c r="I164" i="2"/>
  <c r="P163" i="2"/>
  <c r="L163" i="2"/>
  <c r="N163" i="2" s="1"/>
  <c r="K163" i="2"/>
  <c r="M163" i="2" s="1"/>
  <c r="I163" i="2"/>
  <c r="P162" i="2"/>
  <c r="L162" i="2"/>
  <c r="N162" i="2" s="1"/>
  <c r="K162" i="2"/>
  <c r="I162" i="2"/>
  <c r="P152" i="2"/>
  <c r="L152" i="2"/>
  <c r="N152" i="2" s="1"/>
  <c r="K152" i="2"/>
  <c r="M152" i="2" s="1"/>
  <c r="I152" i="2"/>
  <c r="P151" i="2"/>
  <c r="L151" i="2"/>
  <c r="N151" i="2" s="1"/>
  <c r="K151" i="2"/>
  <c r="M151" i="2" s="1"/>
  <c r="I151" i="2"/>
  <c r="P150" i="2"/>
  <c r="L150" i="2"/>
  <c r="N150" i="2" s="1"/>
  <c r="K150" i="2"/>
  <c r="I150" i="2"/>
  <c r="P142" i="2"/>
  <c r="L142" i="2"/>
  <c r="N142" i="2" s="1"/>
  <c r="K142" i="2"/>
  <c r="M142" i="2" s="1"/>
  <c r="I142" i="2"/>
  <c r="P141" i="2"/>
  <c r="L141" i="2"/>
  <c r="N141" i="2" s="1"/>
  <c r="K141" i="2"/>
  <c r="M141" i="2" s="1"/>
  <c r="I141" i="2"/>
  <c r="P140" i="2"/>
  <c r="L140" i="2"/>
  <c r="N140" i="2" s="1"/>
  <c r="K140" i="2"/>
  <c r="I140" i="2"/>
  <c r="P139" i="2"/>
  <c r="L139" i="2"/>
  <c r="N139" i="2" s="1"/>
  <c r="K139" i="2"/>
  <c r="M139" i="2" s="1"/>
  <c r="I139" i="2"/>
  <c r="P131" i="2"/>
  <c r="L131" i="2"/>
  <c r="N131" i="2" s="1"/>
  <c r="K131" i="2"/>
  <c r="I131" i="2"/>
  <c r="P130" i="2"/>
  <c r="L130" i="2"/>
  <c r="N130" i="2" s="1"/>
  <c r="K130" i="2"/>
  <c r="M130" i="2" s="1"/>
  <c r="I130" i="2"/>
  <c r="P129" i="2"/>
  <c r="L129" i="2"/>
  <c r="N129" i="2" s="1"/>
  <c r="K129" i="2"/>
  <c r="M129" i="2" s="1"/>
  <c r="I129" i="2"/>
  <c r="P128" i="2"/>
  <c r="M128" i="2"/>
  <c r="L128" i="2"/>
  <c r="N128" i="2" s="1"/>
  <c r="I128" i="2"/>
  <c r="P119" i="2"/>
  <c r="L119" i="2"/>
  <c r="N119" i="2" s="1"/>
  <c r="K119" i="2"/>
  <c r="M119" i="2" s="1"/>
  <c r="I119" i="2"/>
  <c r="P118" i="2"/>
  <c r="L118" i="2"/>
  <c r="N118" i="2" s="1"/>
  <c r="K118" i="2"/>
  <c r="M118" i="2" s="1"/>
  <c r="I118" i="2"/>
  <c r="P105" i="2"/>
  <c r="L105" i="2"/>
  <c r="N105" i="2" s="1"/>
  <c r="K105" i="2"/>
  <c r="M105" i="2" s="1"/>
  <c r="I105" i="2"/>
  <c r="P104" i="2"/>
  <c r="L104" i="2"/>
  <c r="N104" i="2" s="1"/>
  <c r="K104" i="2"/>
  <c r="M104" i="2" s="1"/>
  <c r="I104" i="2"/>
  <c r="P103" i="2"/>
  <c r="L103" i="2"/>
  <c r="N103" i="2" s="1"/>
  <c r="K103" i="2"/>
  <c r="M103" i="2" s="1"/>
  <c r="I103" i="2"/>
  <c r="P102" i="2"/>
  <c r="L102" i="2"/>
  <c r="N102" i="2" s="1"/>
  <c r="K102" i="2"/>
  <c r="M102" i="2" s="1"/>
  <c r="I102" i="2"/>
  <c r="P101" i="2"/>
  <c r="L101" i="2"/>
  <c r="N101" i="2" s="1"/>
  <c r="K101" i="2"/>
  <c r="M101" i="2" s="1"/>
  <c r="I101" i="2"/>
  <c r="P84" i="2"/>
  <c r="L84" i="2"/>
  <c r="N84" i="2" s="1"/>
  <c r="K84" i="2"/>
  <c r="M84" i="2" s="1"/>
  <c r="M96" i="2" s="1"/>
  <c r="I84" i="2"/>
  <c r="K79" i="2"/>
  <c r="P74" i="2"/>
  <c r="M74" i="2"/>
  <c r="L74" i="2"/>
  <c r="N74" i="2" s="1"/>
  <c r="I74" i="2"/>
  <c r="P73" i="2"/>
  <c r="M73" i="2"/>
  <c r="L73" i="2"/>
  <c r="N73" i="2" s="1"/>
  <c r="I73" i="2"/>
  <c r="P72" i="2"/>
  <c r="M72" i="2"/>
  <c r="L72" i="2"/>
  <c r="N72" i="2" s="1"/>
  <c r="I72" i="2"/>
  <c r="P54" i="2"/>
  <c r="L54" i="2"/>
  <c r="N54" i="2" s="1"/>
  <c r="K54" i="2"/>
  <c r="M54" i="2" s="1"/>
  <c r="I54" i="2"/>
  <c r="P53" i="2"/>
  <c r="L53" i="2"/>
  <c r="N53" i="2" s="1"/>
  <c r="K53" i="2"/>
  <c r="M53" i="2" s="1"/>
  <c r="I53" i="2"/>
  <c r="P52" i="2"/>
  <c r="L52" i="2"/>
  <c r="N52" i="2" s="1"/>
  <c r="K52" i="2"/>
  <c r="M52" i="2" s="1"/>
  <c r="I52" i="2"/>
  <c r="P51" i="2"/>
  <c r="L51" i="2"/>
  <c r="N51" i="2" s="1"/>
  <c r="K51" i="2"/>
  <c r="M51" i="2" s="1"/>
  <c r="I51" i="2"/>
  <c r="P50" i="2"/>
  <c r="L50" i="2"/>
  <c r="N50" i="2" s="1"/>
  <c r="K50" i="2"/>
  <c r="M50" i="2" s="1"/>
  <c r="I50" i="2"/>
  <c r="P49" i="2"/>
  <c r="L49" i="2"/>
  <c r="N49" i="2" s="1"/>
  <c r="K49" i="2"/>
  <c r="M49" i="2" s="1"/>
  <c r="I49" i="2"/>
  <c r="P31" i="2"/>
  <c r="L31" i="2"/>
  <c r="N31" i="2" s="1"/>
  <c r="K31" i="2"/>
  <c r="M31" i="2" s="1"/>
  <c r="I31" i="2"/>
  <c r="P30" i="2"/>
  <c r="L30" i="2"/>
  <c r="N30" i="2" s="1"/>
  <c r="K30" i="2"/>
  <c r="M30" i="2" s="1"/>
  <c r="I30" i="2"/>
  <c r="P29" i="2"/>
  <c r="L29" i="2"/>
  <c r="N29" i="2" s="1"/>
  <c r="K29" i="2"/>
  <c r="M29" i="2" s="1"/>
  <c r="I29" i="2"/>
  <c r="P28" i="2"/>
  <c r="L28" i="2"/>
  <c r="N28" i="2" s="1"/>
  <c r="K28" i="2"/>
  <c r="M28" i="2" s="1"/>
  <c r="I28" i="2"/>
  <c r="P27" i="2"/>
  <c r="L27" i="2"/>
  <c r="N27" i="2" s="1"/>
  <c r="K27" i="2"/>
  <c r="M27" i="2" s="1"/>
  <c r="I27" i="2"/>
  <c r="P26" i="2"/>
  <c r="L26" i="2"/>
  <c r="N26" i="2" s="1"/>
  <c r="K26" i="2"/>
  <c r="M26" i="2" s="1"/>
  <c r="I26" i="2"/>
  <c r="P25" i="2"/>
  <c r="L25" i="2"/>
  <c r="N25" i="2" s="1"/>
  <c r="K25" i="2"/>
  <c r="M25" i="2" s="1"/>
  <c r="I25" i="2"/>
  <c r="P24" i="2"/>
  <c r="L24" i="2"/>
  <c r="N24" i="2" s="1"/>
  <c r="K24" i="2"/>
  <c r="M24" i="2" s="1"/>
  <c r="I24" i="2"/>
  <c r="P23" i="2"/>
  <c r="L23" i="2"/>
  <c r="N23" i="2" s="1"/>
  <c r="K23" i="2"/>
  <c r="M23" i="2" s="1"/>
  <c r="I23" i="2"/>
  <c r="P22" i="2"/>
  <c r="L22" i="2"/>
  <c r="N22" i="2" s="1"/>
  <c r="K22" i="2"/>
  <c r="M22" i="2" s="1"/>
  <c r="I22" i="2"/>
  <c r="P21" i="2"/>
  <c r="L21" i="2"/>
  <c r="N21" i="2" s="1"/>
  <c r="K21" i="2"/>
  <c r="M21" i="2" s="1"/>
  <c r="I21" i="2"/>
  <c r="P20" i="2"/>
  <c r="L20" i="2"/>
  <c r="N20" i="2" s="1"/>
  <c r="K20" i="2"/>
  <c r="M20" i="2" s="1"/>
  <c r="I20" i="2"/>
  <c r="P19" i="2"/>
  <c r="L19" i="2"/>
  <c r="N19" i="2" s="1"/>
  <c r="K19" i="2"/>
  <c r="M19" i="2" s="1"/>
  <c r="I19" i="2"/>
  <c r="P18" i="2"/>
  <c r="L18" i="2"/>
  <c r="N18" i="2" s="1"/>
  <c r="K18" i="2"/>
  <c r="M18" i="2" s="1"/>
  <c r="I18" i="2"/>
  <c r="P7" i="2"/>
  <c r="M7" i="2"/>
  <c r="L7" i="2"/>
  <c r="N7" i="2" s="1"/>
  <c r="I7" i="2"/>
  <c r="P6" i="2"/>
  <c r="L6" i="2"/>
  <c r="N6" i="2" s="1"/>
  <c r="K6" i="2"/>
  <c r="M6" i="2" s="1"/>
  <c r="I6" i="2"/>
  <c r="P5" i="2"/>
  <c r="M5" i="2"/>
  <c r="L5" i="2"/>
  <c r="N5" i="2" s="1"/>
  <c r="I5" i="2"/>
  <c r="Q101" i="1"/>
  <c r="Q102" i="1"/>
  <c r="Q100" i="1"/>
  <c r="Q93" i="1"/>
  <c r="Q94" i="1"/>
  <c r="Q92" i="1"/>
  <c r="Q84" i="1"/>
  <c r="Q85" i="1"/>
  <c r="Q86" i="1"/>
  <c r="Q83" i="1"/>
  <c r="Q75" i="1"/>
  <c r="Q76" i="1"/>
  <c r="Q77" i="1"/>
  <c r="Q74" i="1"/>
  <c r="Q68" i="1"/>
  <c r="Q67" i="1"/>
  <c r="Q58" i="1"/>
  <c r="Q59" i="1"/>
  <c r="Q60" i="1"/>
  <c r="Q61" i="1"/>
  <c r="Q57" i="1"/>
  <c r="Q51" i="1"/>
  <c r="Q44" i="1"/>
  <c r="Q45" i="1"/>
  <c r="Q43" i="1"/>
  <c r="Q33" i="1"/>
  <c r="Q34" i="1"/>
  <c r="Q35" i="1"/>
  <c r="Q36" i="1"/>
  <c r="Q37" i="1"/>
  <c r="Q32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13" i="1"/>
  <c r="Q6" i="1"/>
  <c r="Q7" i="1"/>
  <c r="Q5" i="1"/>
  <c r="M101" i="1"/>
  <c r="O101" i="1" s="1"/>
  <c r="M102" i="1"/>
  <c r="O102" i="1" s="1"/>
  <c r="M100" i="1"/>
  <c r="O100" i="1" s="1"/>
  <c r="M93" i="1"/>
  <c r="O93" i="1" s="1"/>
  <c r="M94" i="1"/>
  <c r="O94" i="1" s="1"/>
  <c r="M92" i="1"/>
  <c r="O92" i="1" s="1"/>
  <c r="O86" i="1"/>
  <c r="M84" i="1"/>
  <c r="O84" i="1" s="1"/>
  <c r="M85" i="1"/>
  <c r="O85" i="1" s="1"/>
  <c r="M86" i="1"/>
  <c r="M83" i="1"/>
  <c r="O83" i="1" s="1"/>
  <c r="M75" i="1"/>
  <c r="O75" i="1" s="1"/>
  <c r="M76" i="1"/>
  <c r="O76" i="1" s="1"/>
  <c r="M77" i="1"/>
  <c r="O77" i="1" s="1"/>
  <c r="M74" i="1"/>
  <c r="O74" i="1" s="1"/>
  <c r="M68" i="1"/>
  <c r="O68" i="1" s="1"/>
  <c r="M67" i="1"/>
  <c r="O67" i="1" s="1"/>
  <c r="M58" i="1"/>
  <c r="O58" i="1" s="1"/>
  <c r="M59" i="1"/>
  <c r="O59" i="1" s="1"/>
  <c r="M60" i="1"/>
  <c r="O60" i="1" s="1"/>
  <c r="M61" i="1"/>
  <c r="O61" i="1" s="1"/>
  <c r="M57" i="1"/>
  <c r="O57" i="1" s="1"/>
  <c r="M51" i="1"/>
  <c r="O51" i="1" s="1"/>
  <c r="O45" i="1"/>
  <c r="M44" i="1"/>
  <c r="O44" i="1" s="1"/>
  <c r="M45" i="1"/>
  <c r="M43" i="1"/>
  <c r="O43" i="1" s="1"/>
  <c r="O33" i="1"/>
  <c r="O36" i="1"/>
  <c r="M33" i="1"/>
  <c r="M34" i="1"/>
  <c r="O34" i="1" s="1"/>
  <c r="M35" i="1"/>
  <c r="O35" i="1" s="1"/>
  <c r="M36" i="1"/>
  <c r="M37" i="1"/>
  <c r="O37" i="1" s="1"/>
  <c r="M32" i="1"/>
  <c r="O32" i="1" s="1"/>
  <c r="O18" i="1"/>
  <c r="M14" i="1"/>
  <c r="O14" i="1" s="1"/>
  <c r="M15" i="1"/>
  <c r="O15" i="1" s="1"/>
  <c r="M16" i="1"/>
  <c r="O16" i="1" s="1"/>
  <c r="M17" i="1"/>
  <c r="O17" i="1" s="1"/>
  <c r="M18" i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13" i="1"/>
  <c r="O13" i="1" s="1"/>
  <c r="M6" i="1"/>
  <c r="O6" i="1" s="1"/>
  <c r="M7" i="1"/>
  <c r="O7" i="1" s="1"/>
  <c r="M5" i="1"/>
  <c r="O5" i="1" s="1"/>
  <c r="I103" i="1"/>
  <c r="K103" i="1" s="1"/>
  <c r="L102" i="1"/>
  <c r="N102" i="1" s="1"/>
  <c r="J102" i="1"/>
  <c r="L101" i="1"/>
  <c r="J101" i="1"/>
  <c r="L100" i="1"/>
  <c r="N100" i="1" s="1"/>
  <c r="J100" i="1"/>
  <c r="I95" i="1"/>
  <c r="K95" i="1" s="1"/>
  <c r="L94" i="1"/>
  <c r="N94" i="1" s="1"/>
  <c r="J94" i="1"/>
  <c r="L93" i="1"/>
  <c r="J93" i="1"/>
  <c r="L92" i="1"/>
  <c r="N92" i="1" s="1"/>
  <c r="J92" i="1"/>
  <c r="I87" i="1"/>
  <c r="K87" i="1" s="1"/>
  <c r="L86" i="1"/>
  <c r="N86" i="1" s="1"/>
  <c r="J86" i="1"/>
  <c r="L85" i="1"/>
  <c r="N85" i="1" s="1"/>
  <c r="J85" i="1"/>
  <c r="L84" i="1"/>
  <c r="N84" i="1" s="1"/>
  <c r="J84" i="1"/>
  <c r="L83" i="1"/>
  <c r="N83" i="1" s="1"/>
  <c r="J83" i="1"/>
  <c r="I78" i="1"/>
  <c r="K78" i="1" s="1"/>
  <c r="L77" i="1"/>
  <c r="N77" i="1" s="1"/>
  <c r="J77" i="1"/>
  <c r="L76" i="1"/>
  <c r="N76" i="1" s="1"/>
  <c r="J76" i="1"/>
  <c r="L75" i="1"/>
  <c r="N75" i="1" s="1"/>
  <c r="J75" i="1"/>
  <c r="N74" i="1"/>
  <c r="J74" i="1"/>
  <c r="I69" i="1"/>
  <c r="K69" i="1" s="1"/>
  <c r="L68" i="1"/>
  <c r="N68" i="1" s="1"/>
  <c r="J68" i="1"/>
  <c r="L67" i="1"/>
  <c r="N67" i="1" s="1"/>
  <c r="J67" i="1"/>
  <c r="I62" i="1"/>
  <c r="K62" i="1" s="1"/>
  <c r="L61" i="1"/>
  <c r="N61" i="1" s="1"/>
  <c r="J61" i="1"/>
  <c r="L60" i="1"/>
  <c r="N60" i="1" s="1"/>
  <c r="J60" i="1"/>
  <c r="L59" i="1"/>
  <c r="N59" i="1" s="1"/>
  <c r="J59" i="1"/>
  <c r="L58" i="1"/>
  <c r="N58" i="1" s="1"/>
  <c r="J58" i="1"/>
  <c r="L57" i="1"/>
  <c r="N57" i="1" s="1"/>
  <c r="J57" i="1"/>
  <c r="I52" i="1"/>
  <c r="J52" i="1" s="1"/>
  <c r="L51" i="1"/>
  <c r="L52" i="1" s="1"/>
  <c r="J51" i="1"/>
  <c r="L46" i="1"/>
  <c r="I46" i="1"/>
  <c r="K46" i="1" s="1"/>
  <c r="N45" i="1"/>
  <c r="J45" i="1"/>
  <c r="N44" i="1"/>
  <c r="J44" i="1"/>
  <c r="N43" i="1"/>
  <c r="J43" i="1"/>
  <c r="I38" i="1"/>
  <c r="K38" i="1" s="1"/>
  <c r="L37" i="1"/>
  <c r="N37" i="1" s="1"/>
  <c r="J37" i="1"/>
  <c r="L36" i="1"/>
  <c r="N36" i="1" s="1"/>
  <c r="J36" i="1"/>
  <c r="L35" i="1"/>
  <c r="N35" i="1" s="1"/>
  <c r="J35" i="1"/>
  <c r="L34" i="1"/>
  <c r="N34" i="1" s="1"/>
  <c r="J34" i="1"/>
  <c r="L33" i="1"/>
  <c r="N33" i="1" s="1"/>
  <c r="J33" i="1"/>
  <c r="L32" i="1"/>
  <c r="J32" i="1"/>
  <c r="I27" i="1"/>
  <c r="K27" i="1" s="1"/>
  <c r="L26" i="1"/>
  <c r="N26" i="1" s="1"/>
  <c r="J26" i="1"/>
  <c r="L25" i="1"/>
  <c r="N25" i="1" s="1"/>
  <c r="J25" i="1"/>
  <c r="L24" i="1"/>
  <c r="N24" i="1" s="1"/>
  <c r="J24" i="1"/>
  <c r="L23" i="1"/>
  <c r="N23" i="1" s="1"/>
  <c r="J23" i="1"/>
  <c r="L22" i="1"/>
  <c r="N22" i="1" s="1"/>
  <c r="J22" i="1"/>
  <c r="L21" i="1"/>
  <c r="N21" i="1" s="1"/>
  <c r="J21" i="1"/>
  <c r="L20" i="1"/>
  <c r="N20" i="1" s="1"/>
  <c r="J20" i="1"/>
  <c r="L19" i="1"/>
  <c r="N19" i="1" s="1"/>
  <c r="J19" i="1"/>
  <c r="L18" i="1"/>
  <c r="N18" i="1" s="1"/>
  <c r="J18" i="1"/>
  <c r="L17" i="1"/>
  <c r="N17" i="1" s="1"/>
  <c r="J17" i="1"/>
  <c r="L16" i="1"/>
  <c r="N16" i="1" s="1"/>
  <c r="J16" i="1"/>
  <c r="L15" i="1"/>
  <c r="N15" i="1" s="1"/>
  <c r="J15" i="1"/>
  <c r="L14" i="1"/>
  <c r="N14" i="1" s="1"/>
  <c r="J14" i="1"/>
  <c r="L13" i="1"/>
  <c r="N13" i="1" s="1"/>
  <c r="J13" i="1"/>
  <c r="I8" i="1"/>
  <c r="K8" i="1" s="1"/>
  <c r="N7" i="1"/>
  <c r="J7" i="1"/>
  <c r="L6" i="1"/>
  <c r="L8" i="1" s="1"/>
  <c r="J6" i="1"/>
  <c r="N5" i="1"/>
  <c r="J5" i="1"/>
  <c r="M79" i="6" l="1"/>
  <c r="M64" i="6"/>
  <c r="M12" i="6"/>
  <c r="M55" i="6"/>
  <c r="M36" i="6"/>
  <c r="M88" i="6"/>
  <c r="M93" i="6"/>
  <c r="I174" i="2"/>
  <c r="I44" i="2"/>
  <c r="I157" i="2"/>
  <c r="I145" i="2"/>
  <c r="I134" i="2"/>
  <c r="I123" i="2"/>
  <c r="I113" i="2"/>
  <c r="I96" i="2"/>
  <c r="I79" i="2"/>
  <c r="I67" i="2"/>
  <c r="K157" i="2"/>
  <c r="I13" i="2"/>
  <c r="M79" i="2"/>
  <c r="I167" i="2"/>
  <c r="I86" i="3"/>
  <c r="J40" i="4"/>
  <c r="M113" i="2"/>
  <c r="M123" i="2"/>
  <c r="M13" i="2"/>
  <c r="K134" i="2"/>
  <c r="K167" i="2"/>
  <c r="K13" i="2"/>
  <c r="K67" i="2"/>
  <c r="K145" i="2"/>
  <c r="M67" i="2"/>
  <c r="M44" i="2"/>
  <c r="K113" i="2"/>
  <c r="K44" i="2"/>
  <c r="M131" i="2"/>
  <c r="M134" i="2" s="1"/>
  <c r="K123" i="2"/>
  <c r="M140" i="2"/>
  <c r="M145" i="2" s="1"/>
  <c r="M150" i="2"/>
  <c r="M157" i="2" s="1"/>
  <c r="M162" i="2"/>
  <c r="M167" i="2" s="1"/>
  <c r="K96" i="2"/>
  <c r="J8" i="1"/>
  <c r="J87" i="1"/>
  <c r="N6" i="1"/>
  <c r="N8" i="1" s="1"/>
  <c r="N46" i="1"/>
  <c r="J38" i="1"/>
  <c r="J62" i="1"/>
  <c r="N69" i="1"/>
  <c r="J95" i="1"/>
  <c r="J103" i="1"/>
  <c r="N27" i="1"/>
  <c r="N51" i="1"/>
  <c r="L69" i="1"/>
  <c r="R69" i="1" s="1"/>
  <c r="J78" i="1"/>
  <c r="L95" i="1"/>
  <c r="R95" i="1" s="1"/>
  <c r="L103" i="1"/>
  <c r="R103" i="1" s="1"/>
  <c r="J27" i="1"/>
  <c r="K52" i="1"/>
  <c r="N78" i="1"/>
  <c r="L27" i="1"/>
  <c r="R27" i="1" s="1"/>
  <c r="L38" i="1"/>
  <c r="R38" i="1" s="1"/>
  <c r="J46" i="1"/>
  <c r="R46" i="1"/>
  <c r="L78" i="1"/>
  <c r="R78" i="1" s="1"/>
  <c r="N87" i="1"/>
  <c r="N62" i="1"/>
  <c r="L87" i="1"/>
  <c r="R87" i="1" s="1"/>
  <c r="J69" i="1"/>
  <c r="N93" i="1"/>
  <c r="R8" i="1"/>
  <c r="L62" i="1"/>
  <c r="R62" i="1" s="1"/>
  <c r="N32" i="1"/>
  <c r="N101" i="1"/>
  <c r="R52" i="1" l="1"/>
  <c r="N52" i="1"/>
  <c r="N38" i="1"/>
  <c r="N103" i="1"/>
  <c r="N95" i="1"/>
</calcChain>
</file>

<file path=xl/sharedStrings.xml><?xml version="1.0" encoding="utf-8"?>
<sst xmlns="http://schemas.openxmlformats.org/spreadsheetml/2006/main" count="4914" uniqueCount="568">
  <si>
    <t>ประเมินผลการเพิ่มค่าจ้างประจำปีจ้างเหมาบริการเอกชนดำเนินการ (งานบุคคล)  ของสถาบันพระบรมราชชนก  ส่วนกลาง ที่จ้างคนเดิมทำงานครบ 1 ปีขึ้นไปและจะต่อสัญญาจ้างในปีงบประมาณ 2567 จำนวน 48 ราย</t>
  </si>
  <si>
    <t>สำนักงานสภาสถาบันพระบรมราชชนก</t>
  </si>
  <si>
    <t>นับรวม</t>
  </si>
  <si>
    <t>ที่</t>
  </si>
  <si>
    <t>ชื่อ - สกุล</t>
  </si>
  <si>
    <t>ระดับการศึกษา</t>
  </si>
  <si>
    <t>ตำแหน่ง</t>
  </si>
  <si>
    <t>กลุ่ม</t>
  </si>
  <si>
    <t>กอง</t>
  </si>
  <si>
    <t>วันปฏิบัติ
งาน</t>
  </si>
  <si>
    <t>ปีงบประมาณ 2566</t>
  </si>
  <si>
    <t>การปรับเลื่อน</t>
  </si>
  <si>
    <t>ปีงบประมาณ 2567</t>
  </si>
  <si>
    <t>หมายเหตุ</t>
  </si>
  <si>
    <t xml:space="preserve">ค่าจ้าง (บาท) 
ต่อเดือน 
</t>
  </si>
  <si>
    <t xml:space="preserve">ค่าจ้าง (บาท) 
ต่อปี
</t>
  </si>
  <si>
    <t xml:space="preserve">ผอ.กองประเมินการเพิ่มค่าจ้าง </t>
  </si>
  <si>
    <t>จำนวนอัตราค่าจ้างเพิ่ม</t>
  </si>
  <si>
    <t>นางพันทิภา มีตำเนิน</t>
  </si>
  <si>
    <t>ศิลปศาสตรบัณฑิต (รัฐศาสตร์)</t>
  </si>
  <si>
    <t>นักจัดการงานทั่วไป งานที่ 2</t>
  </si>
  <si>
    <t>บริหารทั่วไป</t>
  </si>
  <si>
    <t>สำนักงานสภา</t>
  </si>
  <si>
    <t>1 พย 59.</t>
  </si>
  <si>
    <t>นายเอกพงษ์ ติกขนา</t>
  </si>
  <si>
    <t>เศรษฐศาสตรบัณฑิต</t>
  </si>
  <si>
    <t>นักจัดการงานทั่วไป งานที่ 3</t>
  </si>
  <si>
    <t>1 มิ.ย.65.</t>
  </si>
  <si>
    <t>นางสาวพุธิตา รุ่งเรือง</t>
  </si>
  <si>
    <t>สาธารณสุขศาสตรบัณฑิต</t>
  </si>
  <si>
    <t>นักจัดการงานทั่วไป งานที่ 5</t>
  </si>
  <si>
    <t>6 มิ.ย.65.</t>
  </si>
  <si>
    <t>รวม</t>
  </si>
  <si>
    <t>กองกลาง</t>
  </si>
  <si>
    <t>นายณัฐชนน สุสาขา</t>
  </si>
  <si>
    <t>วิศวกรรมศาสตร์บัณฑิต</t>
  </si>
  <si>
    <r>
      <t xml:space="preserve">นักจัดการงานทั่วไป งานที่ </t>
    </r>
    <r>
      <rPr>
        <b/>
        <sz val="16"/>
        <color theme="1"/>
        <rFont val="TH SarabunPSK"/>
        <family val="2"/>
      </rPr>
      <t>3</t>
    </r>
  </si>
  <si>
    <t>14 กพ 65.</t>
  </si>
  <si>
    <t>นายวรรณรัตน์ พรหมเดช</t>
  </si>
  <si>
    <t>บริหารธุรกิจบัณฑิต</t>
  </si>
  <si>
    <r>
      <t xml:space="preserve">นักจัดการงานทั่วไป งานที่ </t>
    </r>
    <r>
      <rPr>
        <b/>
        <sz val="16"/>
        <color theme="1"/>
        <rFont val="TH SarabunPSK"/>
        <family val="2"/>
      </rPr>
      <t>4</t>
    </r>
  </si>
  <si>
    <t>นางสาวเบญจมาศ เจียแสงพร้อม</t>
  </si>
  <si>
    <t>นักจัดการงานทั่วไป งานที่ 6</t>
  </si>
  <si>
    <t>3 ตค 65</t>
  </si>
  <si>
    <t>นางสาวพัทธ์จรรย์ธร เพิ่มทวี</t>
  </si>
  <si>
    <t>นิเทศศาสตรบัณฑิต</t>
  </si>
  <si>
    <r>
      <t xml:space="preserve">เลขานุการ งานที่ </t>
    </r>
    <r>
      <rPr>
        <b/>
        <sz val="16"/>
        <color theme="1"/>
        <rFont val="TH SarabunPSK"/>
        <family val="2"/>
      </rPr>
      <t>1</t>
    </r>
  </si>
  <si>
    <t>1 เม.ย.65.</t>
  </si>
  <si>
    <t>นางสาววรรณภา จันทา</t>
  </si>
  <si>
    <t>ประกาศนียบัตรวิชาชีพชั้นสูง(ปวส.) 
บริหารธุรกิจ สาขาวิชา การตลาด</t>
  </si>
  <si>
    <t>27 กพ 49.</t>
  </si>
  <si>
    <t>นางสาวกันติยา ลี้ตะกูล</t>
  </si>
  <si>
    <t>ศิลปบัณฑิต 
(สื่อศิลปะและการออกแบบสื่อ)</t>
  </si>
  <si>
    <t>นักวิชาการโสตทัศนศึกษา</t>
  </si>
  <si>
    <t>16 มิย 64.</t>
  </si>
  <si>
    <t>นางสาวอพินยา แก้วมีศรี</t>
  </si>
  <si>
    <t>มัธยมศึกษาตอนต้น</t>
  </si>
  <si>
    <t>งานแม่บ้าน</t>
  </si>
  <si>
    <t>1 สค 58.</t>
  </si>
  <si>
    <t>นายอำนวย ช่วงใหญ่</t>
  </si>
  <si>
    <t>ปวส.</t>
  </si>
  <si>
    <r>
      <t xml:space="preserve">พนักงานขับรถยนต์ งานที่ </t>
    </r>
    <r>
      <rPr>
        <b/>
        <sz val="16"/>
        <color theme="1"/>
        <rFont val="TH SarabunPSK"/>
        <family val="2"/>
      </rPr>
      <t>1</t>
    </r>
  </si>
  <si>
    <t>24 กย 57.</t>
  </si>
  <si>
    <t>นายคนึงเดช รักษ์สังข์</t>
  </si>
  <si>
    <t>ปวช.</t>
  </si>
  <si>
    <r>
      <t xml:space="preserve">พนักงานขับรถยนต์ งานที่ </t>
    </r>
    <r>
      <rPr>
        <b/>
        <sz val="16"/>
        <color theme="1"/>
        <rFont val="TH SarabunPSK"/>
        <family val="2"/>
      </rPr>
      <t>2</t>
    </r>
  </si>
  <si>
    <t>2 พค 54.</t>
  </si>
  <si>
    <t>นายสุรศักดิ์ สุขอุ่มอุ่น</t>
  </si>
  <si>
    <r>
      <t xml:space="preserve">พนักงานขับรถยนต์ งานที่ </t>
    </r>
    <r>
      <rPr>
        <b/>
        <sz val="16"/>
        <color theme="1"/>
        <rFont val="TH SarabunPSK"/>
        <family val="2"/>
      </rPr>
      <t>3</t>
    </r>
  </si>
  <si>
    <t>นายชุมพร มงคลแก่นทราย</t>
  </si>
  <si>
    <t>มัธยมศึกษาตอนปลาย</t>
  </si>
  <si>
    <r>
      <t xml:space="preserve">พนักงานขับรถยนต์ งานที่ </t>
    </r>
    <r>
      <rPr>
        <b/>
        <sz val="16"/>
        <color theme="1"/>
        <rFont val="TH SarabunPSK"/>
        <family val="2"/>
      </rPr>
      <t>4</t>
    </r>
  </si>
  <si>
    <t>นายอิทธิพงศ์ คหโชคไพศาล</t>
  </si>
  <si>
    <r>
      <t xml:space="preserve">พนักงานขับรถยนต์ งานที่ </t>
    </r>
    <r>
      <rPr>
        <b/>
        <sz val="16"/>
        <color theme="1"/>
        <rFont val="TH SarabunPSK"/>
        <family val="2"/>
      </rPr>
      <t>5</t>
    </r>
  </si>
  <si>
    <t>2 พย 61.</t>
  </si>
  <si>
    <t>นายอนุรักษ์ กล้าหาญ</t>
  </si>
  <si>
    <t>ประถมศึกษา</t>
  </si>
  <si>
    <r>
      <t xml:space="preserve">พนักงานขับรถยนต์ งานที่ </t>
    </r>
    <r>
      <rPr>
        <b/>
        <sz val="16"/>
        <color theme="1"/>
        <rFont val="TH SarabunPSK"/>
        <family val="2"/>
      </rPr>
      <t>6</t>
    </r>
  </si>
  <si>
    <t>1 มีค 62.</t>
  </si>
  <si>
    <t>นายฤทธิ์รงค์ บุญคุ้ม</t>
  </si>
  <si>
    <t>ป.ตรี</t>
  </si>
  <si>
    <r>
      <t xml:space="preserve">พนักงานขับรถยนต์ งานที่ </t>
    </r>
    <r>
      <rPr>
        <b/>
        <sz val="16"/>
        <color theme="1"/>
        <rFont val="TH SarabunPSK"/>
        <family val="2"/>
      </rPr>
      <t>7</t>
    </r>
  </si>
  <si>
    <t>กองบริหารการคลังและพัสดุ</t>
  </si>
  <si>
    <t>นางสาวอัญชลี คชสาร</t>
  </si>
  <si>
    <t>ศิลปศาสตรบัณฑิต (วิชาการบัญชี)</t>
  </si>
  <si>
    <t>นักวิชาการเงินและบัญชี</t>
  </si>
  <si>
    <t>กองบริหารการคลัง และพัสดุ</t>
  </si>
  <si>
    <t>นางสาวปาริฉัตร จันทร์ลาย</t>
  </si>
  <si>
    <t>บริหารธุรกิจมหาบัณฑิต 
การบัญชี</t>
  </si>
  <si>
    <r>
      <t xml:space="preserve">นักวิชาการเงินและบัญชี งานที่ </t>
    </r>
    <r>
      <rPr>
        <b/>
        <sz val="16"/>
        <color theme="1"/>
        <rFont val="TH SarabunPSK"/>
        <family val="2"/>
      </rPr>
      <t>2</t>
    </r>
  </si>
  <si>
    <t>31 มีค 59.</t>
  </si>
  <si>
    <t>นางสาวนิตยา อรรถชีพ</t>
  </si>
  <si>
    <t>บัญชีบัณฑิต</t>
  </si>
  <si>
    <r>
      <t xml:space="preserve">นักวิชาการเงินและบัญชี งานที่ </t>
    </r>
    <r>
      <rPr>
        <b/>
        <sz val="16"/>
        <color theme="1"/>
        <rFont val="TH SarabunPSK"/>
        <family val="2"/>
      </rPr>
      <t>3</t>
    </r>
  </si>
  <si>
    <t>3 พ.ค.65.</t>
  </si>
  <si>
    <t>นางสาวสุพรรณิกา ตรีโสภา</t>
  </si>
  <si>
    <t>ศิลปศาสตรบัณฑิต 
(สารสนเทศศาสตร์)</t>
  </si>
  <si>
    <r>
      <t xml:space="preserve">นักจัดการงานทั่วไป งานที่ </t>
    </r>
    <r>
      <rPr>
        <b/>
        <sz val="16"/>
        <color theme="1"/>
        <rFont val="TH SarabunPSK"/>
        <family val="2"/>
      </rPr>
      <t>1</t>
    </r>
  </si>
  <si>
    <t>นางสาววรรณวิภา ศรีวิจิตรโชค</t>
  </si>
  <si>
    <t>บริหารธุรกิจบัณฑิต 
(การจัดการโรงแรมและท่องเที่ยว)</t>
  </si>
  <si>
    <r>
      <t xml:space="preserve">นักจัดการงานทั่วไป งานที่ </t>
    </r>
    <r>
      <rPr>
        <b/>
        <sz val="16"/>
        <color theme="1"/>
        <rFont val="TH SarabunPSK"/>
        <family val="2"/>
      </rPr>
      <t>2</t>
    </r>
  </si>
  <si>
    <t>9 เมย 64.</t>
  </si>
  <si>
    <t>นางสาวพลอยไพลิน โพธิ์เงิน</t>
  </si>
  <si>
    <t>ปวส. (การตลาด)</t>
  </si>
  <si>
    <t>บริหารการเงินและบัญชี</t>
  </si>
  <si>
    <t>5 สค 64.</t>
  </si>
  <si>
    <t>กองกฎหมาย</t>
  </si>
  <si>
    <t>นางสาววาลิกา โรจนพงษ์</t>
  </si>
  <si>
    <t>วิทยาศาสตรบัณฑิต 
(เทคโนโลยีคอมพิวเตอร์)</t>
  </si>
  <si>
    <t>นักจัดการงานทั่วไป</t>
  </si>
  <si>
    <t>2 ธค 62.</t>
  </si>
  <si>
    <t>นางสาวสินีนาฎ เพ็ญจันทร์</t>
  </si>
  <si>
    <t>นิติศาสตรบัณฑิต</t>
  </si>
  <si>
    <t>นิติกร งานที่ 1</t>
  </si>
  <si>
    <t>1 พย 62.</t>
  </si>
  <si>
    <t>นายชญานนท์ ช้างวัลย์</t>
  </si>
  <si>
    <t>นิติกร งานที่ 2</t>
  </si>
  <si>
    <t>16 กค 64.</t>
  </si>
  <si>
    <t>กองทรัพยากรบุคคล</t>
  </si>
  <si>
    <t>นางสาวสุพัตรา เย็นเกษม</t>
  </si>
  <si>
    <t>มนุษย์ศาสตร์บัณฑิต</t>
  </si>
  <si>
    <t>นักทรัพยากรบุคคล งานที่ 5</t>
  </si>
  <si>
    <t>1 มีค 65.</t>
  </si>
  <si>
    <t>กองยุทธศาสตร์และวิเทศสัมพันธ์</t>
  </si>
  <si>
    <t>นางสาวสุนันทา นาคะ</t>
  </si>
  <si>
    <t>บริหารธุรกิจบัณฑิต (การตลาด)</t>
  </si>
  <si>
    <t>นักวิเคราะห์นโยบาย
และแผน งานที่ 1</t>
  </si>
  <si>
    <t>กองยุทธศาสตร์
และวิเทศสัมพันธ์</t>
  </si>
  <si>
    <t>15 มค 59.</t>
  </si>
  <si>
    <t>นายรัตทชัย พูลสวัสดิ์</t>
  </si>
  <si>
    <t>นักวิเคราะห์นโยบาย
และแผน งานที่ 2</t>
  </si>
  <si>
    <t>8 มค 65.</t>
  </si>
  <si>
    <t>นางสาวนภัสสร มหายศนันท์</t>
  </si>
  <si>
    <t>วิทยาศาสตรบัณฑิต</t>
  </si>
  <si>
    <t>นักวิเคราะห์นโยบาย
และแผน งานที่ 4</t>
  </si>
  <si>
    <t>นางสาววัฒนาพร น้ำหวาน</t>
  </si>
  <si>
    <t>1 ตค 65.</t>
  </si>
  <si>
    <t>นางสาวสุภานัน คงคำ</t>
  </si>
  <si>
    <t>ศิลปศาสตร์(ภาษาอังกฤษ)</t>
  </si>
  <si>
    <t>งานสนับสนุนงานวิเทศสัมพันธ์</t>
  </si>
  <si>
    <t>กองเทคโนโลยีดิจิทัล</t>
  </si>
  <si>
    <t>นางสาวดวงกมล รัตนวรรณ</t>
  </si>
  <si>
    <t>บริหารธุรกิจบัณฑิต 
(การจัดการทั่วไป)</t>
  </si>
  <si>
    <t>1 พย 46.</t>
  </si>
  <si>
    <t>นายพีรวัส สุทัตโต</t>
  </si>
  <si>
    <t>วิทยาศาสตร์บัณฑิต</t>
  </si>
  <si>
    <t>นักวิชาการคอมพิวเตอร์</t>
  </si>
  <si>
    <t>3 ตค 65.</t>
  </si>
  <si>
    <t>กองกิจการนักศึกษา</t>
  </si>
  <si>
    <t>นางสาวนิตยา มีทรัพย์</t>
  </si>
  <si>
    <t>ศิลปศาสตรบัณฑิต 
(การจัดการทั่วไป)</t>
  </si>
  <si>
    <t>นักวิชาการศึกษา งานที่ 1</t>
  </si>
  <si>
    <t>วิชาการ</t>
  </si>
  <si>
    <t>17 มิย 58.</t>
  </si>
  <si>
    <t>นางสาวชวิศา วงษ์ขยาย</t>
  </si>
  <si>
    <t>บริหารธุรกิจบัณฑิต 
(คอมพิวเตอร์ธุรกิจ)</t>
  </si>
  <si>
    <t>นักวิชาการศึกษา งานที่ 2</t>
  </si>
  <si>
    <t>1 สค 61.</t>
  </si>
  <si>
    <t>นางสาวสุธัญญา คิมหะจันทร์</t>
  </si>
  <si>
    <t>ศิลปศาสตรบัณฑิต</t>
  </si>
  <si>
    <t>นักวิชาการศึกษา งานที่ 3</t>
  </si>
  <si>
    <t>นายอัมรินทร์ อินทะกนก</t>
  </si>
  <si>
    <t>นักวิชาการศึกษา งานที่ 4</t>
  </si>
  <si>
    <t>กองส่งเสริมวิชาการและคุณภาพการศึกษา</t>
  </si>
  <si>
    <t>นายอนุวัตร์ นิลเผือก</t>
  </si>
  <si>
    <t>วิทยาศาสตรบัณฑิต 
(เทคโนโลยีการผลิตพืช)</t>
  </si>
  <si>
    <r>
      <t xml:space="preserve">นักวิชาการศึกษา งานที่ </t>
    </r>
    <r>
      <rPr>
        <b/>
        <sz val="16"/>
        <color theme="1"/>
        <rFont val="TH SarabunPSK"/>
        <family val="2"/>
      </rPr>
      <t>2</t>
    </r>
  </si>
  <si>
    <t>กองส่งเสริมวิชาการ
และคุณภาพการศึกษา</t>
  </si>
  <si>
    <t>8 มิย 58.</t>
  </si>
  <si>
    <t>นางสาวศศิประภา โพธิ</t>
  </si>
  <si>
    <r>
      <t xml:space="preserve">นักวิชาการศึกษา งานที่ </t>
    </r>
    <r>
      <rPr>
        <b/>
        <sz val="16"/>
        <color theme="1"/>
        <rFont val="TH SarabunPSK"/>
        <family val="2"/>
      </rPr>
      <t>3</t>
    </r>
  </si>
  <si>
    <t>10 สค 58.</t>
  </si>
  <si>
    <t>นางสาวอิชญา สรรพสุข</t>
  </si>
  <si>
    <t>นิเทศศาสตร์บัณฑิต</t>
  </si>
  <si>
    <r>
      <t xml:space="preserve">นักวิชาการศึกษา งานที่ </t>
    </r>
    <r>
      <rPr>
        <b/>
        <sz val="16"/>
        <color theme="1"/>
        <rFont val="TH SarabunPSK"/>
        <family val="2"/>
      </rPr>
      <t>6</t>
    </r>
  </si>
  <si>
    <t>นางสาวมลธิชา บู่บาง</t>
  </si>
  <si>
    <t>เทคโนโลยีบัณฑิต</t>
  </si>
  <si>
    <r>
      <t xml:space="preserve">นักวิชาการศึกษา งานที่ </t>
    </r>
    <r>
      <rPr>
        <b/>
        <sz val="16"/>
        <color theme="1"/>
        <rFont val="TH SarabunPSK"/>
        <family val="2"/>
      </rPr>
      <t>7</t>
    </r>
  </si>
  <si>
    <t>กองวิจัยและพัฒนานวัตกรรม</t>
  </si>
  <si>
    <t>นางสาวกัญญารัตน์ งามสอาด</t>
  </si>
  <si>
    <t>การศึกษาบัณฑิต 
(วิทยาศาสตร์ - ฟิสิกส์)</t>
  </si>
  <si>
    <t>กองวิจัยและ
พัฒนานวัตกรรม</t>
  </si>
  <si>
    <t>17 กพ 57.</t>
  </si>
  <si>
    <t>นางสาวเกศกนก ฉาบพิมาย</t>
  </si>
  <si>
    <r>
      <t xml:space="preserve">นักวิชาการศึกษา งานที่ </t>
    </r>
    <r>
      <rPr>
        <b/>
        <sz val="16"/>
        <color theme="1"/>
        <rFont val="TH SarabunPSK"/>
        <family val="2"/>
      </rPr>
      <t>1</t>
    </r>
  </si>
  <si>
    <t>1 กค 50.</t>
  </si>
  <si>
    <t>นางสาวชนันญภัค แก้วจิรพันธ์</t>
  </si>
  <si>
    <t>(ป.โท) รัฐประศาสนศาสตรมหาบัณฑิต (รัฐประศาสนศาสตร์ นโยบายสาธารณะ)</t>
  </si>
  <si>
    <t>19 เมย 61.</t>
  </si>
  <si>
    <t>กองบริการวิชาการ</t>
  </si>
  <si>
    <t>นายนนทเขต นามศรี</t>
  </si>
  <si>
    <t>วิทยาศาสตรบัณฑิต (เทคโนโลยีชีวภาพ)</t>
  </si>
  <si>
    <r>
      <t xml:space="preserve">นักวิเคราะห์นโยบาย
และแผน งานที่ </t>
    </r>
    <r>
      <rPr>
        <b/>
        <sz val="16"/>
        <color theme="1"/>
        <rFont val="TH SarabunPSK"/>
        <family val="2"/>
      </rPr>
      <t>1</t>
    </r>
  </si>
  <si>
    <t>15 มค 61.</t>
  </si>
  <si>
    <t>นางสาวธนวรัท ฉิมทับ</t>
  </si>
  <si>
    <t>นางสาวศิริลักษณ์ นอสูงเนิน</t>
  </si>
  <si>
    <t>15 สค 65.</t>
  </si>
  <si>
    <r>
      <t xml:space="preserve">ค่าจ้าง (บาท) 
ต่อเดือน </t>
    </r>
    <r>
      <rPr>
        <b/>
        <sz val="16"/>
        <color rgb="FFFF0000"/>
        <rFont val="TH SarabunPSK"/>
        <family val="2"/>
      </rPr>
      <t>ปัดแล้ว</t>
    </r>
    <r>
      <rPr>
        <b/>
        <sz val="16"/>
        <color theme="1"/>
        <rFont val="TH SarabunPSK"/>
        <family val="2"/>
      </rPr>
      <t xml:space="preserve">
</t>
    </r>
  </si>
  <si>
    <r>
      <t xml:space="preserve">ค่าจ้าง (บาท) 
ต่อเดือน </t>
    </r>
    <r>
      <rPr>
        <b/>
        <sz val="11"/>
        <color rgb="FFFF0000"/>
        <rFont val="TH SarabunPSK"/>
        <family val="2"/>
      </rPr>
      <t>ปัดแล้ว</t>
    </r>
    <r>
      <rPr>
        <b/>
        <sz val="11"/>
        <color theme="1"/>
        <rFont val="TH SarabunPSK"/>
        <family val="2"/>
      </rPr>
      <t xml:space="preserve">
</t>
    </r>
  </si>
  <si>
    <t>จ้างเหมาบริการเอกชนดำเนินการ (งานบุคคล)  ของสถาบันพระบรมราชชนก  ส่วนกลาง ที่จ้างคนเดิมทำงานไม่ถึง 1 ปี  และจะต่อสัญญาจ้างในปีงบประมาณ 2567 จำนวน 27 ราย</t>
  </si>
  <si>
    <t>นางวนัสรา เชาว์นิยม</t>
  </si>
  <si>
    <t>สาธารณสุขศาสตรดุษฎีบัณฑิต</t>
  </si>
  <si>
    <t xml:space="preserve">กิจการสภาสาบันพระบรมราชนก
</t>
  </si>
  <si>
    <t>6 กพ 66.</t>
  </si>
  <si>
    <t>อายุงานไม่ถึง 1 ปี</t>
  </si>
  <si>
    <t>นางสาวทัศนีย์ คล้ายอ้น</t>
  </si>
  <si>
    <t>นักจัดการงานทั่วไป งานที่ 4</t>
  </si>
  <si>
    <t>26 มิย 66.</t>
  </si>
  <si>
    <t>นางสาวพนิดา สร้อยจิตร</t>
  </si>
  <si>
    <t>นักจัดการงานทั่วไป งานที่ 1</t>
  </si>
  <si>
    <t>ว่าที่ร้อยตรีศิริชัย จันพุ่ม</t>
  </si>
  <si>
    <t>สาธารณสุขศาสตรมหาบัณฑิต</t>
  </si>
  <si>
    <t>กิจการสภา
สถาบันพระบรมราชชนก</t>
  </si>
  <si>
    <t>1 มิย 66.</t>
  </si>
  <si>
    <t>นางสาววันทนา บุญชื่น</t>
  </si>
  <si>
    <r>
      <t xml:space="preserve">นักจัดการงานทั่วไป งานที่ </t>
    </r>
    <r>
      <rPr>
        <b/>
        <sz val="16"/>
        <color theme="1"/>
        <rFont val="TH SarabunPSK"/>
        <family val="2"/>
      </rPr>
      <t>7</t>
    </r>
  </si>
  <si>
    <t>26 กพ 66.</t>
  </si>
  <si>
    <t>นางสาวนฤมล เจริญริบ</t>
  </si>
  <si>
    <t>ศิลปศาสตรบัณฑฺต</t>
  </si>
  <si>
    <r>
      <t xml:space="preserve">นักจัดการานทั่วไป งานที่ </t>
    </r>
    <r>
      <rPr>
        <b/>
        <sz val="16"/>
        <color theme="1"/>
        <rFont val="TH SarabunPSK"/>
        <family val="2"/>
      </rPr>
      <t>9</t>
    </r>
  </si>
  <si>
    <t>1 พย 65.</t>
  </si>
  <si>
    <t>นางสาววณิชชา กำแพงดี</t>
  </si>
  <si>
    <r>
      <t xml:space="preserve">นักจัดการานทั่วไป งานที่ </t>
    </r>
    <r>
      <rPr>
        <b/>
        <sz val="16"/>
        <color theme="1"/>
        <rFont val="TH SarabunPSK"/>
        <family val="2"/>
      </rPr>
      <t>10</t>
    </r>
  </si>
  <si>
    <t>26 ธค 65.</t>
  </si>
  <si>
    <t>นางสาวดวงใจ สุขสวัสดิ์</t>
  </si>
  <si>
    <t>รัฐประศาสนศาสตรบัณฑิต</t>
  </si>
  <si>
    <r>
      <t xml:space="preserve">เลขานุการ งานที่ </t>
    </r>
    <r>
      <rPr>
        <b/>
        <sz val="16"/>
        <color theme="1"/>
        <rFont val="TH SarabunPSK"/>
        <family val="2"/>
      </rPr>
      <t>3</t>
    </r>
  </si>
  <si>
    <t>3 กค 66.</t>
  </si>
  <si>
    <t>นายชัยภัทร เปมะวิภาต</t>
  </si>
  <si>
    <t>ผลิตวิทยุและโทรทัศน์</t>
  </si>
  <si>
    <t>21 พย 65.</t>
  </si>
  <si>
    <t>นายเบิ้ม ทิพณีย์</t>
  </si>
  <si>
    <r>
      <t>ม</t>
    </r>
    <r>
      <rPr>
        <b/>
        <sz val="16"/>
        <color theme="1"/>
        <rFont val="TH SarabunPSK"/>
        <family val="2"/>
      </rPr>
      <t>.3</t>
    </r>
  </si>
  <si>
    <r>
      <t xml:space="preserve">พนักงานขับรถยนต์ งานที่ </t>
    </r>
    <r>
      <rPr>
        <b/>
        <sz val="16"/>
        <color theme="1"/>
        <rFont val="TH SarabunPSK"/>
        <family val="2"/>
      </rPr>
      <t>8</t>
    </r>
  </si>
  <si>
    <t>15 มิย 66.</t>
  </si>
  <si>
    <t>นางสาวราตรี อรุณแสงศิลป์</t>
  </si>
  <si>
    <r>
      <t>นักวิชาการเงินและบัญชี งานที่</t>
    </r>
    <r>
      <rPr>
        <b/>
        <sz val="16"/>
        <color theme="1"/>
        <rFont val="TH SarabunPSK"/>
        <family val="2"/>
      </rPr>
      <t xml:space="preserve"> 4</t>
    </r>
  </si>
  <si>
    <t>นางสาวพลอยไพลิน พุ่มบ้านเช่า</t>
  </si>
  <si>
    <t>นางสาวชลนี เชี่ยวชูกุล</t>
  </si>
  <si>
    <t>การเงินและบัญชี</t>
  </si>
  <si>
    <t>26 เมย 66.</t>
  </si>
  <si>
    <t>นายพีรพัฒน์ เฉลิมสุข</t>
  </si>
  <si>
    <t>นิติกร งานที่ 3</t>
  </si>
  <si>
    <t>15 สค 66.</t>
  </si>
  <si>
    <t>นางสาวภรภัทร สาหร่ายทอง</t>
  </si>
  <si>
    <t>นักทรัพยากรบุคคล งานที่ 10</t>
  </si>
  <si>
    <t>9 มีค 66.</t>
  </si>
  <si>
    <t>นายชนาธิป หาเรือนชีพ</t>
  </si>
  <si>
    <t>นักทรัพยากรบุคคล งานที่ 6</t>
  </si>
  <si>
    <t>28 สค 66</t>
  </si>
  <si>
    <t>นางสาวประวีณา เงินทิพย์</t>
  </si>
  <si>
    <t>บัญชีมหาบัณฑิต</t>
  </si>
  <si>
    <t>นักวิเคราะห์นโยบาย
และแผน งานที่ 5</t>
  </si>
  <si>
    <t>26 มค 66.</t>
  </si>
  <si>
    <t>ว่าที่ร้อยตรีฑิฆัมพร มาศิริ</t>
  </si>
  <si>
    <t>นักวิเคราะห์นโยบาย
และแผน งานที่ 7</t>
  </si>
  <si>
    <t>27 มีค 66.</t>
  </si>
  <si>
    <t>นางสาวปัทมา พุทธสุภะ</t>
  </si>
  <si>
    <t>นักวิเคราะห์นโยบาย
และแผน งานที่ 8</t>
  </si>
  <si>
    <t>นายสุกฤษฎิ์ บุญหล้า</t>
  </si>
  <si>
    <t>งานสนับสนุนงานวิเทศสัมพันธ์ งานที่ 2</t>
  </si>
  <si>
    <t>28 ม.ค.66.</t>
  </si>
  <si>
    <t>นายเจตรินทร์ ทัดปากน้ำ</t>
  </si>
  <si>
    <t>บริหารธุรกิจ</t>
  </si>
  <si>
    <t>นักวิชาการคอมพิวเตอร์ งานที่ 3</t>
  </si>
  <si>
    <t>1 ธค 65.</t>
  </si>
  <si>
    <t>นายณัฐกานต์ เคหาวิตร</t>
  </si>
  <si>
    <t>นักวิชาการคอมพิวเตอร์ งานที่ 4</t>
  </si>
  <si>
    <t>สำนักงานวิชาการ</t>
  </si>
  <si>
    <t>นางสาวธัญวรัตน์ ศรีวิชัยลำพันธ์</t>
  </si>
  <si>
    <t>สาธารณสุขศาสตร์บัณฑิต</t>
  </si>
  <si>
    <t>เลขานุการ</t>
  </si>
  <si>
    <t>3 เม.ย.66.</t>
  </si>
  <si>
    <t>นางสาวปฐมา เกตุสูงเนิน</t>
  </si>
  <si>
    <r>
      <t>นักวิชาการศึกษา งานที่</t>
    </r>
    <r>
      <rPr>
        <b/>
        <sz val="16"/>
        <color theme="1"/>
        <rFont val="TH SarabunPSK"/>
        <family val="2"/>
      </rPr>
      <t xml:space="preserve"> 4</t>
    </r>
  </si>
  <si>
    <t>8 พค 66.</t>
  </si>
  <si>
    <t>กองทะเบียนและประมวลผล</t>
  </si>
  <si>
    <t>นางสาวปณิกกา สนเผือก</t>
  </si>
  <si>
    <t>สำเร็จการศึกษา</t>
  </si>
  <si>
    <t>นางสาวศริญญา ลาขุมเหล็ก</t>
  </si>
  <si>
    <t>ทะเบียนนักศึกษา</t>
  </si>
  <si>
    <t>นางสาววรานิษฐ์ ลำไย</t>
  </si>
  <si>
    <t>ปรัชญาดุษฎีบัณฑิต</t>
  </si>
  <si>
    <r>
      <t xml:space="preserve">งานวิชาการศึกษา งานที่ </t>
    </r>
    <r>
      <rPr>
        <b/>
        <sz val="16"/>
        <color theme="1"/>
        <rFont val="TH SarabunPSK"/>
        <family val="2"/>
      </rPr>
      <t>3</t>
    </r>
  </si>
  <si>
    <t>26 พค 66.</t>
  </si>
  <si>
    <t>จ้างเหมาบริการเอกชนดำเนินการ ที่จ้างคนเดิมทำงานไม่ถึง 1 ปี  และจะต่อสัญญาจ้างในปีงบประมาณ 2567</t>
  </si>
  <si>
    <t xml:space="preserve">รวมจำนวนทั้งสิ้น </t>
  </si>
  <si>
    <t>จ้างเหมาบริการเอกชนดำเนินการ (งานบุคคล)  ของสถาบันพระบรมราชชนก ส่วนกลาง ที่จ้างใหม่ประจำปีงบประมาณ พ.ศ. 2567 จำนวน 11 ราย</t>
  </si>
  <si>
    <t>อัตราค่าจ้างต่อเดือน</t>
  </si>
  <si>
    <t>อัตราค่าจ้างต่อปี</t>
  </si>
  <si>
    <t>นางสาววรรณสินี ทิพย์ประชา</t>
  </si>
  <si>
    <t xml:space="preserve">เลขานุการ </t>
  </si>
  <si>
    <t>2 ต.ค.66.</t>
  </si>
  <si>
    <t>นางสาวมินตรา คัตตพันธ์</t>
  </si>
  <si>
    <t>นางสาวธาริณี จันทะโครต</t>
  </si>
  <si>
    <t>นายธีรพงศ์ ภาคีฉาย</t>
  </si>
  <si>
    <t>รัฐศาสตรบัณฑิต</t>
  </si>
  <si>
    <t>นักจัดการงานทั่วไป งานที่ 7</t>
  </si>
  <si>
    <t>นางสาวศรสวรรค์ วีระวงศ์รัตนศิริ</t>
  </si>
  <si>
    <t>นายปราโมทย์  วจนะศิริ</t>
  </si>
  <si>
    <t>นักทรัพยากรบุคคล งานที่ 4</t>
  </si>
  <si>
    <t>นางสาวรัตนาพร นุชบ้านป่า</t>
  </si>
  <si>
    <t>นักทรัพยากรบุคคล งานที่ 7</t>
  </si>
  <si>
    <t>นางสาวไลลา ดอนิ</t>
  </si>
  <si>
    <t>นักทรัพยากรบุคคล งานที่ 1</t>
  </si>
  <si>
    <t>นางสาวพนัชกร ภูผา</t>
  </si>
  <si>
    <t>นักทรัพยากรบุคคล งานที่ 3</t>
  </si>
  <si>
    <t>นางสาวอรวรรณ วรยศ</t>
  </si>
  <si>
    <t>วิเคราะห์นโยบายและแผน งานที่  3</t>
  </si>
  <si>
    <t>นางสาวกันต์ภัสสร เกิดแก้ว</t>
  </si>
  <si>
    <t>วิทยาศาตรมหาบัณฑิต</t>
  </si>
  <si>
    <t>สนับสนุนงานบริการวิชาการ</t>
  </si>
  <si>
    <t xml:space="preserve">จ้างเหมาบริการที่จ้างใหม่ประจำปีงบประมาณ พ.ศ. 2567 </t>
  </si>
  <si>
    <t>จำนวนอัตรา</t>
  </si>
  <si>
    <t xml:space="preserve">"จ้างเหมาบริการเอกชนดำเนินการ (งานบุคคล)  ของสถาบันพระบรมราชชนก (ส่วนกลาง) ที่เป็นผู้เกษียณและผู้เชี่ยวชาญ 
ที่จะจ้างในประจำปีงบประมาณ พ.ศ. 2567 จำนวน 9 ราย"		</t>
  </si>
  <si>
    <t>นางสาวนิรมล เห็นประเสริฐ</t>
  </si>
  <si>
    <t>การบริหารภาครัฐและ
เอกชนมหาบัณฑิต</t>
  </si>
  <si>
    <t>4 มค 65.</t>
  </si>
  <si>
    <t>จ้างผู้เกษียณอายุราชการและผู้เชี่ยวชาญ</t>
  </si>
  <si>
    <t>นายวสันต์ เวชอาภรณ์</t>
  </si>
  <si>
    <r>
      <t>ม.ศ</t>
    </r>
    <r>
      <rPr>
        <b/>
        <sz val="16"/>
        <color theme="1"/>
        <rFont val="TH SarabunPSK"/>
        <family val="2"/>
      </rPr>
      <t>.3</t>
    </r>
  </si>
  <si>
    <t>บริหารพัสดุ</t>
  </si>
  <si>
    <t>นายสิริคูณ เพ็ญศรี</t>
  </si>
  <si>
    <t>กฎหมายการเงินการคลังและพัสดุ</t>
  </si>
  <si>
    <t>นางวนิดา คล้ายอ่วม</t>
  </si>
  <si>
    <t>พยาบาลศาสตรมหาบัณฑิต</t>
  </si>
  <si>
    <t>วิเคราะห์และพัฒนาการบริหารงาน
การเงินการคลังและพัสดุ</t>
  </si>
  <si>
    <t>นายประสิทธ์ ชูช่วย</t>
  </si>
  <si>
    <t>นิติกร</t>
  </si>
  <si>
    <t xml:space="preserve"> </t>
  </si>
  <si>
    <t>นางศรีวรรณ ภู่พลอย</t>
  </si>
  <si>
    <t>นักทรัพยากรบุคคล งานที่ 8</t>
  </si>
  <si>
    <t>นายนพชัย นุตสติ</t>
  </si>
  <si>
    <t>ปริญญาเอก</t>
  </si>
  <si>
    <t>ที่ปรึกษาสถาบันพระบรมราชนก</t>
  </si>
  <si>
    <t>นางสาวศรีสมร พิมพ์โพธิ์</t>
  </si>
  <si>
    <t>ศิลปศาสตรมหาบัณฑิต</t>
  </si>
  <si>
    <t>ประกันภัยนักศึกษา</t>
  </si>
  <si>
    <t>15 ธค 65.</t>
  </si>
  <si>
    <t>กองวิจัยและนวัตรกรรม</t>
  </si>
  <si>
    <t>นางอรชร อินทองปาน</t>
  </si>
  <si>
    <t>2 ตค 66.</t>
  </si>
  <si>
    <t>จ้างเหมาเกษียณและเชี่ยวชาญ</t>
  </si>
  <si>
    <t>จ้างเหมาที่อายุงานไม่ครบ 1 ปี (ไม่ปรับ)</t>
  </si>
  <si>
    <t>จ้างเหมารายใหม่</t>
  </si>
  <si>
    <t>2 ต.ค. 66</t>
  </si>
  <si>
    <t>กองกลาง 24 ราย</t>
  </si>
  <si>
    <t>กองบริหารการคลังและพัสดุ 14 ราย</t>
  </si>
  <si>
    <t>กองกฎหมาย 5 ราย</t>
  </si>
  <si>
    <t>กองทรัพยากรบุคคล 9 ราย</t>
  </si>
  <si>
    <t>กองยุทธศาสตร์และวิเทศสัมพันธ์ 10 ราย</t>
  </si>
  <si>
    <t>กองเทคโนโลยีดิจิทัล 4 ราย</t>
  </si>
  <si>
    <t>กองกิจการนักศึกษา 5 ราย</t>
  </si>
  <si>
    <t>กองส่งเสริมวิชาการและคุณภาพการศึกษา 5 ราย</t>
  </si>
  <si>
    <t>กองวิจัยและพัฒนานวัตกรรม 5 ราย</t>
  </si>
  <si>
    <t>กองบริการวิชาการ 4 ราย</t>
  </si>
  <si>
    <t>กองทะเบียนและประมวลผล 2 ราย</t>
  </si>
  <si>
    <t>สำนักงานวิชาการ 1 ราย</t>
  </si>
  <si>
    <t>สำนักงานสภาสถาบันพระบรมราชชนก 7 ราย</t>
  </si>
  <si>
    <t>ทะเบียบคุมขอเบิก จ้างเหมาฯ เดือนตุลาคม 2566</t>
  </si>
  <si>
    <t>ลำดับ</t>
  </si>
  <si>
    <t>ภาษี</t>
  </si>
  <si>
    <t>นายนิรันดร์ คชรัตน์</t>
  </si>
  <si>
    <t>นางสุภาวดี อัศวศรีอนันต์</t>
  </si>
  <si>
    <t>นางสาวอรวรรณ สมเรือง</t>
  </si>
  <si>
    <t>นางสาวสายธาร ใบมะเงิน</t>
  </si>
  <si>
    <t>ชื่อผู้เบิก/ยืมเงิน</t>
  </si>
  <si>
    <t>สังกัด</t>
  </si>
  <si>
    <t>คงเหลือ</t>
  </si>
  <si>
    <t>สำนักสภา</t>
  </si>
  <si>
    <t>คลัง</t>
  </si>
  <si>
    <t>กฎหมาย</t>
  </si>
  <si>
    <t>ทรัพยากร</t>
  </si>
  <si>
    <t>ยุทธ</t>
  </si>
  <si>
    <t>เทคโน</t>
  </si>
  <si>
    <t>กิจการ นศ.</t>
  </si>
  <si>
    <t>ส่งเสริม</t>
  </si>
  <si>
    <t>วิจัย</t>
  </si>
  <si>
    <t>บริการวิชาการ</t>
  </si>
  <si>
    <t>ทะเบียน</t>
  </si>
  <si>
    <t>สำนักวิชาการ</t>
  </si>
  <si>
    <t>เลขขอเบิก</t>
  </si>
  <si>
    <t>จำนวนเงิน</t>
  </si>
  <si>
    <t>เดือน ตุลาคม 2566</t>
  </si>
  <si>
    <t>อัตราการจ้างเหมาบริการ คณะสาธารณสุขศาสตร์และสหเวชศาสตร์ ปีงบประมาณ พ.ศ. 2567</t>
  </si>
  <si>
    <t>งบดำเนินงาน</t>
  </si>
  <si>
    <t>แผนงานพื้นฐานด้านการพัฒนาและเสริมสร้างศักยภาพทรัพยากรมนุษย์
ผลผลิต ผลิตและพัฒนาบุคลากร ทางด้านการแพทย์และสาธารณสุข 
กิจกรรม ผลิตบุคลากรทางด้านสาธารณสุขและสหเวชศาสตร์ 
งบดำเนินงาน</t>
  </si>
  <si>
    <t>รายชื่อจ้างเหมาบริการ</t>
  </si>
  <si>
    <t>เงินเดือน/เดือน</t>
  </si>
  <si>
    <t xml:space="preserve">ค่าจ้างเหมาบริการงานพัฒนาวิชาการ คณะสาธารณสุขศาสตร์และสหเวชศาสตร์ 
(รองศาสตราจารย์ดร.ภูษิตา อินทรประสงค์) </t>
  </si>
  <si>
    <t xml:space="preserve">ค่าจ้างเหมาบริการงานจัดการงานทั่วไป งานที่ 1คณะสาธารณสุขศาสตร์และสหเวชศาสตร์ 
(นางสาวดวงกมล เนื่องสกล) </t>
  </si>
  <si>
    <t xml:space="preserve">ค่าจ้างเหมาบริการงานจัดการงานทั่วไป งานที่ 2 คณะสาธารณสุขศาสตร์และสหเวชศาสตร์ 
(นางสาวสุพัชชา เมาเกตุ) </t>
  </si>
  <si>
    <t>จ้างเหมาบริการงานจัดการงานทั่วไป งานที่ 3 คณะสาธารณสุขศาสตร์และสหเวชศาสตร์
(ว่าที่ร้อยตรีณัฐวุฒิ สิทธิสมาน)</t>
  </si>
  <si>
    <t xml:space="preserve">ค่าจ้างเหมาบริการงานด้านยุทธศาสตร์ งานที่ 1 คณะสาธารณสุขศาสตร์และสหเวชศาสตร์  
(นางสาวเบญจมาศ ขวัญมุข) </t>
  </si>
  <si>
    <t>จ้างเหมาบริการงานด้านวิชาการคอมพิวเตอร์ งานที่ 1  คณะสาธารณสุขศาสตร์และสหเวชศาสตร์ 
(นางสาวรสริน สุขคำ)</t>
  </si>
  <si>
    <t>จ้างเหมาบริการงานด้านการเงินและบัญชี งานที่ 1  คณะสาธารณสุขศาสตร์และสหเวชศาสตร์
(นางอาภารัตน์ ค้าคล่อง)</t>
  </si>
  <si>
    <t>จ้างเหมาบริการงานด้านทรัพยากรบุคคล งานที่ 1 คณะสาธารณสุขศาสตร์และสหเวชศาสตร์
(นายณัฐนันท์ ปานานนท์ )</t>
  </si>
  <si>
    <t xml:space="preserve">ค่าจ้างเหมาบริการงานด้านวิชาการศึกษา งานที่ 1 คณะสาธารณสุขศาสตร์และสหเวชศาสตร์ 
(นางสาวนิลวรรณ ลามะทา) </t>
  </si>
  <si>
    <t>จ้างเหมาบริการงานด้านวิชาศึกษา งานที่  2  คณะสาธารณสุขศาสตร์และสหเวชศาสตร์
(นางสาวปรียากมล ชัยยะวงศ์)</t>
  </si>
  <si>
    <t>จ้างเหมาบริการงานด้านวิชาการศึกษา งานที่ 3 คณะสาธารณสุขศาสตร์และสหเวชศาสตร์
( นางสาวมนสิชา ทะสุวรรณ )</t>
  </si>
  <si>
    <t>จ้างเหมาบริการงานด้านทะเบียนและประมวลผล งานที่1 คณะสาธารณสุขศาสตร์และสหเวชศาสตร์
(นางสาววรรธิวา ท้าวงาน)</t>
  </si>
  <si>
    <t>จ้างเหมาบริการงานด้านวิจัยและบริการวิชาการ งานที่ 1 คณะสาธารณสุขศาสตร์และสหเวชศาสตร์
(นางสาวกนกพร คงคล้าย )</t>
  </si>
  <si>
    <t>จ้างเหมาบริการงานด้านกิจการนักศึกษางานที่ 1 คณะสาธารณสุขศาสตร์และสหเวชศาสตร์
(นางสาวญาณิกา พิมพ์หล่อ)</t>
  </si>
  <si>
    <t>จ้างเหมาบริการงานด้านกิจการนักศึกษา งานที่ 2 คณะสาธารณสุขศาสตร์และสหเวชศาสตร์
( นายสุรทิน คล้ายอยู่  )</t>
  </si>
  <si>
    <t>จ้างเหมาบริการงานขับรถยนต์ งานที่ 1 คณะสาธารณสุขศาสตร์และสหเวชศาสตร์
(นายวิศณุ  ท้วมปาน )</t>
  </si>
  <si>
    <t>จ้างเหมาบริการพนักงานประจำตึกสำนักงานคณบดีของคณะสาธารณสุขศาสตร์และสหเวชศาสตร์
(นางสาวทรัพย์ดา เอื้อโชติ์วสุ  )</t>
  </si>
  <si>
    <t>งบเงินอุดหนุน</t>
  </si>
  <si>
    <t>แผนงานพื้นฐานด้านการพัฒนาและเสริมสร้างศักยภาพทรัพยากรมนุษย์ ผลผลิต 
ผลิตและพัฒนาบุคลากรทางด้านการแพทย์และสาธารณสุข กิจกรรม ผลิตบุคลากรทางด้านสาธารณสุขและสหเวชศาสตร์ 
งบเงินอุดหนุน เงินอุดหนุนทั่วไป 
รายการ เงินอุดหนุนเป็นค่าใช้จ่ายสำหรับผลิตนักศึกษาหลักสูตรด้านสาธารณสุข</t>
  </si>
  <si>
    <t>และสหเวชศาสตร์ งบเงินอุดหนุน เงินอุดหนุนทั่วไป รายการ เงินอุดหนุนเป็นค่าใช้จ่ายสำหรับผลิตนักศึกษาหลักสูตรด้านสาธารณสุข</t>
  </si>
  <si>
    <t>จ้างเหมาบริการงานโครงการจัดตั้งและพัฒนาการเรียนการสอน ด้านการศึกษาทั่วไป คณะวิทยาศาสตร์สุขภาพและวัตกรรมของสำนักวิชาการ
นายประเสริฐ มีรัตน์</t>
  </si>
  <si>
    <t>จ้างเหมาบริการงานโครงการจัดตั้งคณะวิทยาศาสตร์สุขภาพ และนวัตกรรมของสำนักวิชาการ
นางสาวสรัญญา แก้วประเสริฐ</t>
  </si>
  <si>
    <t>จ้างเหมาบริการงานวิชาการคอมพิวเตอร์ คณะวิทยาศาสตร์สุขภาพและนวัตกรรมของสำนักวิชาการ
นายธนชาติ โฆษิตชูโรจน</t>
  </si>
  <si>
    <t>นางภูษิตา อินทรประสงค์</t>
  </si>
  <si>
    <t>นางสาวดวงกมล เนื่องสกล</t>
  </si>
  <si>
    <t>นางสาวสุพัชชา เมาเกตุ</t>
  </si>
  <si>
    <t>ว่าที่ร้อยตรีณัฐวุฒิ สิทธิสมาน</t>
  </si>
  <si>
    <t>นางสาวเบญจมาศ ขวัญมุข</t>
  </si>
  <si>
    <t>นางสาวรสริน สุขคำ</t>
  </si>
  <si>
    <t>นางอาภารัตน์ ค้าคล่อง</t>
  </si>
  <si>
    <t>นายณัฐนันท์ ปานานนท์</t>
  </si>
  <si>
    <t>นางสาวนิลวรรณ ลามะทา</t>
  </si>
  <si>
    <t>นางสาวปรียากมล ชัยยะวงศ์</t>
  </si>
  <si>
    <t xml:space="preserve">นางสาวมนสิชา ทะสุวรรณ </t>
  </si>
  <si>
    <t>นางสาววรรธิวา ท้าวงาน</t>
  </si>
  <si>
    <t>นางสาวกนกพร คงคล้าย</t>
  </si>
  <si>
    <t>นางสาวญาณิกา พิมพ์หล่อ</t>
  </si>
  <si>
    <t xml:space="preserve">นายสุรทิน คล้ายอยู่  </t>
  </si>
  <si>
    <t xml:space="preserve">นายวิศณุ  ท้วมปาน </t>
  </si>
  <si>
    <t xml:space="preserve">นางสาวทรัพย์ดา เอื้อโชติ์วสุ  </t>
  </si>
  <si>
    <t>คณะสาธารณสุข</t>
  </si>
  <si>
    <t>ทะเบียนคุมขอเบิกจ้างเหมาฯ</t>
  </si>
  <si>
    <t>นางสาวอลิสา ศิริเวชสุนทร</t>
  </si>
  <si>
    <t>นางสาวปนิตา ธีรสฤษกุล</t>
  </si>
  <si>
    <t>นายพงศวัชร์ ปรีชาไชยวิทย์</t>
  </si>
  <si>
    <t>นางสุมาลี ชัยชนะดี</t>
  </si>
  <si>
    <t>นายภาสกร ทวีธนธาตรี</t>
  </si>
  <si>
    <t>นางสาวรติรัตน์ เจียมอมรรัตน์</t>
  </si>
  <si>
    <t>นางสาวธนวรรณ ม่วงทอง</t>
  </si>
  <si>
    <t>นางสาวภัสรา นรชาญ</t>
  </si>
  <si>
    <t>นางสาวกฤษณา คุ้มภัย</t>
  </si>
  <si>
    <t>นายชวัลวิทย์ ทาแหยม</t>
  </si>
  <si>
    <t>นางสาวปรางฤทัย คนึงทรัพย์</t>
  </si>
  <si>
    <t>คณะแพทยศาสตร์</t>
  </si>
  <si>
    <t>นายประเสริฐ มีรัตน์</t>
  </si>
  <si>
    <t>นางสาวสรัญญา แก้วประเสริฐ</t>
  </si>
  <si>
    <t>นายธนชาติ โฆษิตชูโรจน</t>
  </si>
  <si>
    <t>คณะวิทยฯ</t>
  </si>
  <si>
    <t>วันที่ขอเบิก</t>
  </si>
  <si>
    <t>วันที่จ่าย</t>
  </si>
  <si>
    <t>20 ต.ค. 66</t>
  </si>
  <si>
    <t>24 ต.ค. 66</t>
  </si>
  <si>
    <t>25 ต.ค. 66</t>
  </si>
  <si>
    <r>
      <t xml:space="preserve">ค่าจ้าง (บาท) 
ต่อเดือน </t>
    </r>
    <r>
      <rPr>
        <b/>
        <sz val="11"/>
        <color rgb="FFFF0000"/>
        <rFont val="TH Sarabun New"/>
        <family val="2"/>
      </rPr>
      <t>ปัดแล้ว</t>
    </r>
    <r>
      <rPr>
        <b/>
        <sz val="11"/>
        <color theme="1"/>
        <rFont val="TH Sarabun New"/>
        <family val="2"/>
      </rPr>
      <t xml:space="preserve">
</t>
    </r>
  </si>
  <si>
    <r>
      <t xml:space="preserve">นักจัดการงานทั่วไป งานที่ </t>
    </r>
    <r>
      <rPr>
        <b/>
        <sz val="16"/>
        <color theme="1"/>
        <rFont val="TH Sarabun New"/>
        <family val="2"/>
      </rPr>
      <t>3</t>
    </r>
  </si>
  <si>
    <r>
      <t xml:space="preserve">นักจัดการงานทั่วไป งานที่ </t>
    </r>
    <r>
      <rPr>
        <b/>
        <sz val="16"/>
        <color theme="1"/>
        <rFont val="TH Sarabun New"/>
        <family val="2"/>
      </rPr>
      <t>4</t>
    </r>
  </si>
  <si>
    <r>
      <t xml:space="preserve">เลขานุการ งานที่ </t>
    </r>
    <r>
      <rPr>
        <b/>
        <sz val="16"/>
        <color theme="1"/>
        <rFont val="TH Sarabun New"/>
        <family val="2"/>
      </rPr>
      <t>1</t>
    </r>
  </si>
  <si>
    <r>
      <t xml:space="preserve">พนักงานขับรถยนต์ งานที่ </t>
    </r>
    <r>
      <rPr>
        <b/>
        <sz val="16"/>
        <color theme="1"/>
        <rFont val="TH Sarabun New"/>
        <family val="2"/>
      </rPr>
      <t>1</t>
    </r>
  </si>
  <si>
    <r>
      <t xml:space="preserve">พนักงานขับรถยนต์ งานที่ </t>
    </r>
    <r>
      <rPr>
        <b/>
        <sz val="16"/>
        <color theme="1"/>
        <rFont val="TH Sarabun New"/>
        <family val="2"/>
      </rPr>
      <t>2</t>
    </r>
  </si>
  <si>
    <r>
      <t xml:space="preserve">พนักงานขับรถยนต์ งานที่ </t>
    </r>
    <r>
      <rPr>
        <b/>
        <sz val="16"/>
        <color theme="1"/>
        <rFont val="TH Sarabun New"/>
        <family val="2"/>
      </rPr>
      <t>3</t>
    </r>
  </si>
  <si>
    <r>
      <t xml:space="preserve">พนักงานขับรถยนต์ งานที่ </t>
    </r>
    <r>
      <rPr>
        <b/>
        <sz val="16"/>
        <color theme="1"/>
        <rFont val="TH Sarabun New"/>
        <family val="2"/>
      </rPr>
      <t>4</t>
    </r>
  </si>
  <si>
    <r>
      <t xml:space="preserve">พนักงานขับรถยนต์ งานที่ </t>
    </r>
    <r>
      <rPr>
        <b/>
        <sz val="16"/>
        <color theme="1"/>
        <rFont val="TH Sarabun New"/>
        <family val="2"/>
      </rPr>
      <t>5</t>
    </r>
  </si>
  <si>
    <r>
      <t xml:space="preserve">พนักงานขับรถยนต์ งานที่ </t>
    </r>
    <r>
      <rPr>
        <b/>
        <sz val="16"/>
        <color theme="1"/>
        <rFont val="TH Sarabun New"/>
        <family val="2"/>
      </rPr>
      <t>6</t>
    </r>
  </si>
  <si>
    <r>
      <t xml:space="preserve">พนักงานขับรถยนต์ งานที่ </t>
    </r>
    <r>
      <rPr>
        <b/>
        <sz val="16"/>
        <color theme="1"/>
        <rFont val="TH Sarabun New"/>
        <family val="2"/>
      </rPr>
      <t>7</t>
    </r>
  </si>
  <si>
    <r>
      <t xml:space="preserve">นักจัดการงานทั่วไป งานที่ </t>
    </r>
    <r>
      <rPr>
        <b/>
        <sz val="16"/>
        <color theme="1"/>
        <rFont val="TH Sarabun New"/>
        <family val="2"/>
      </rPr>
      <t>7</t>
    </r>
  </si>
  <si>
    <r>
      <t xml:space="preserve">นักจัดการานทั่วไป งานที่ </t>
    </r>
    <r>
      <rPr>
        <b/>
        <sz val="16"/>
        <color theme="1"/>
        <rFont val="TH Sarabun New"/>
        <family val="2"/>
      </rPr>
      <t>9</t>
    </r>
  </si>
  <si>
    <r>
      <t xml:space="preserve">นักจัดการานทั่วไป งานที่ </t>
    </r>
    <r>
      <rPr>
        <b/>
        <sz val="16"/>
        <color theme="1"/>
        <rFont val="TH Sarabun New"/>
        <family val="2"/>
      </rPr>
      <t>10</t>
    </r>
  </si>
  <si>
    <r>
      <t xml:space="preserve">เลขานุการ งานที่ </t>
    </r>
    <r>
      <rPr>
        <b/>
        <sz val="16"/>
        <color theme="1"/>
        <rFont val="TH Sarabun New"/>
        <family val="2"/>
      </rPr>
      <t>3</t>
    </r>
  </si>
  <si>
    <r>
      <t>ม</t>
    </r>
    <r>
      <rPr>
        <b/>
        <sz val="16"/>
        <color theme="1"/>
        <rFont val="TH Sarabun New"/>
        <family val="2"/>
      </rPr>
      <t>.3</t>
    </r>
  </si>
  <si>
    <r>
      <t xml:space="preserve">พนักงานขับรถยนต์ งานที่ </t>
    </r>
    <r>
      <rPr>
        <b/>
        <sz val="16"/>
        <color theme="1"/>
        <rFont val="TH Sarabun New"/>
        <family val="2"/>
      </rPr>
      <t>8</t>
    </r>
  </si>
  <si>
    <r>
      <t xml:space="preserve">นักวิชาการเงินและบัญชี งานที่ </t>
    </r>
    <r>
      <rPr>
        <b/>
        <sz val="16"/>
        <color theme="1"/>
        <rFont val="TH Sarabun New"/>
        <family val="2"/>
      </rPr>
      <t>2</t>
    </r>
  </si>
  <si>
    <r>
      <t xml:space="preserve">นักวิชาการเงินและบัญชี งานที่ </t>
    </r>
    <r>
      <rPr>
        <b/>
        <sz val="16"/>
        <color theme="1"/>
        <rFont val="TH Sarabun New"/>
        <family val="2"/>
      </rPr>
      <t>3</t>
    </r>
  </si>
  <si>
    <r>
      <t xml:space="preserve">นักจัดการงานทั่วไป งานที่ </t>
    </r>
    <r>
      <rPr>
        <b/>
        <sz val="16"/>
        <color theme="1"/>
        <rFont val="TH Sarabun New"/>
        <family val="2"/>
      </rPr>
      <t>1</t>
    </r>
  </si>
  <si>
    <r>
      <t xml:space="preserve">นักจัดการงานทั่วไป งานที่ </t>
    </r>
    <r>
      <rPr>
        <b/>
        <sz val="16"/>
        <color theme="1"/>
        <rFont val="TH Sarabun New"/>
        <family val="2"/>
      </rPr>
      <t>2</t>
    </r>
  </si>
  <si>
    <r>
      <t>นักวิชาการเงินและบัญชี งานที่</t>
    </r>
    <r>
      <rPr>
        <b/>
        <sz val="16"/>
        <color theme="1"/>
        <rFont val="TH Sarabun New"/>
        <family val="2"/>
      </rPr>
      <t xml:space="preserve"> 4</t>
    </r>
  </si>
  <si>
    <r>
      <t>ม.ศ</t>
    </r>
    <r>
      <rPr>
        <b/>
        <sz val="16"/>
        <color theme="1"/>
        <rFont val="TH Sarabun New"/>
        <family val="2"/>
      </rPr>
      <t>.3</t>
    </r>
  </si>
  <si>
    <r>
      <t xml:space="preserve">นักวิชาการศึกษา งานที่ </t>
    </r>
    <r>
      <rPr>
        <b/>
        <sz val="16"/>
        <color theme="1"/>
        <rFont val="TH Sarabun New"/>
        <family val="2"/>
      </rPr>
      <t>2</t>
    </r>
  </si>
  <si>
    <r>
      <t xml:space="preserve">นักวิชาการศึกษา งานที่ </t>
    </r>
    <r>
      <rPr>
        <b/>
        <sz val="16"/>
        <color theme="1"/>
        <rFont val="TH Sarabun New"/>
        <family val="2"/>
      </rPr>
      <t>3</t>
    </r>
  </si>
  <si>
    <r>
      <t xml:space="preserve">นักวิชาการศึกษา งานที่ </t>
    </r>
    <r>
      <rPr>
        <b/>
        <sz val="16"/>
        <color theme="1"/>
        <rFont val="TH Sarabun New"/>
        <family val="2"/>
      </rPr>
      <t>6</t>
    </r>
  </si>
  <si>
    <r>
      <t xml:space="preserve">นักวิชาการศึกษา งานที่ </t>
    </r>
    <r>
      <rPr>
        <b/>
        <sz val="16"/>
        <color theme="1"/>
        <rFont val="TH Sarabun New"/>
        <family val="2"/>
      </rPr>
      <t>7</t>
    </r>
  </si>
  <si>
    <r>
      <t>นักวิชาการศึกษา งานที่</t>
    </r>
    <r>
      <rPr>
        <b/>
        <sz val="16"/>
        <color theme="1"/>
        <rFont val="TH Sarabun New"/>
        <family val="2"/>
      </rPr>
      <t xml:space="preserve"> 4</t>
    </r>
  </si>
  <si>
    <r>
      <t xml:space="preserve">นักวิชาการศึกษา งานที่ </t>
    </r>
    <r>
      <rPr>
        <b/>
        <sz val="16"/>
        <color theme="1"/>
        <rFont val="TH Sarabun New"/>
        <family val="2"/>
      </rPr>
      <t>1</t>
    </r>
  </si>
  <si>
    <r>
      <t xml:space="preserve">งานวิชาการศึกษา งานที่ </t>
    </r>
    <r>
      <rPr>
        <b/>
        <sz val="16"/>
        <color theme="1"/>
        <rFont val="TH Sarabun New"/>
        <family val="2"/>
      </rPr>
      <t>3</t>
    </r>
  </si>
  <si>
    <r>
      <t xml:space="preserve">นักวิเคราะห์นโยบาย
และแผน งานที่ </t>
    </r>
    <r>
      <rPr>
        <b/>
        <sz val="16"/>
        <color theme="1"/>
        <rFont val="TH Sarabun New"/>
        <family val="2"/>
      </rPr>
      <t>1</t>
    </r>
  </si>
  <si>
    <t>นางสาวทัศนีย์ พลายภู่</t>
  </si>
  <si>
    <t>รายใหม่</t>
  </si>
  <si>
    <t>บวกเพิ่ม 4,241.94</t>
  </si>
  <si>
    <t>3400000039 และ 3400000082</t>
  </si>
  <si>
    <t>คิดหัก ณ ที่ จ่าย 35 จากยอดแรก</t>
  </si>
  <si>
    <t>/</t>
  </si>
  <si>
    <t>จ่าย 14/11/66</t>
  </si>
  <si>
    <t>นางสาวณัฐริกา อะละวิล</t>
  </si>
  <si>
    <t>กองคลัง</t>
  </si>
  <si>
    <t>นางสาวพิมพ์พิชชาภัส สุทธายน</t>
  </si>
  <si>
    <t>กองส่งเสริม</t>
  </si>
  <si>
    <t>นางสาวพัชรดา ศรีโสภา</t>
  </si>
  <si>
    <t>นางสาวปวีณา พรมรอด</t>
  </si>
  <si>
    <t>กองทะเบียน</t>
  </si>
  <si>
    <t>นางสาวภัทรนันท์ ธาราภูมิ</t>
  </si>
  <si>
    <t>20 พ.ย. 66</t>
  </si>
  <si>
    <t>นางสาวศุภัชฌา กังเจริญสัมพันธ์</t>
  </si>
  <si>
    <t>กองยุทธ</t>
  </si>
  <si>
    <t>นางสาวเกศกัญญา แก้วเกตุ</t>
  </si>
  <si>
    <t>นายจารุบุตร บุณย์เพิ่ม</t>
  </si>
  <si>
    <t>16 พ.ย. 66</t>
  </si>
  <si>
    <t>27 พ.ย. 66</t>
  </si>
  <si>
    <t>วันที่ตั้งเบิก</t>
  </si>
  <si>
    <t>นางสาววริศรา เลื่องลือ</t>
  </si>
  <si>
    <t>นางสาวจิราพร พันวุฒิ</t>
  </si>
  <si>
    <t>กองวิจัย</t>
  </si>
  <si>
    <t>จ่าย 1/11/66</t>
  </si>
  <si>
    <t>ลาออก</t>
  </si>
  <si>
    <t>7 ธ.ค. 66</t>
  </si>
  <si>
    <t>นางสาวฐิตินันท์ เจือจันทร์</t>
  </si>
  <si>
    <t>13 ธ.ค. 66</t>
  </si>
  <si>
    <t>นางสาวสุหัชชา รักษ์สังข์</t>
  </si>
  <si>
    <t>นางสาวสกุล แสงเลิศ</t>
  </si>
  <si>
    <t>นายฐิติพงค์ ไชยภักดิ์</t>
  </si>
  <si>
    <t>นางสาวสุดาริณี เหมเชื้อ</t>
  </si>
  <si>
    <t>นางสาวนวพร บุญสอน</t>
  </si>
  <si>
    <t>นายธีรชัย บุญมา</t>
  </si>
  <si>
    <t>นางสาวปิยนุช รักคุ้ม</t>
  </si>
  <si>
    <t>นางสาวรุ่งทิวา ชีพนุรัตน์</t>
  </si>
  <si>
    <t>นายนันท์สิมณฐ์ เลื่อนยศ</t>
  </si>
  <si>
    <t>นายอดุลย์ กูนา</t>
  </si>
  <si>
    <t>กลาง</t>
  </si>
  <si>
    <t>เดือน พฤศจิกายน 2566</t>
  </si>
  <si>
    <t>นางสาวปิยมาภรณ์ เกื้อวงค์</t>
  </si>
  <si>
    <t>เดือน ธันวาคม 2566</t>
  </si>
  <si>
    <t>1 ธ.ค. 66</t>
  </si>
  <si>
    <t>6 ธ.ค. 66</t>
  </si>
  <si>
    <t>วันที่เริ่มงาน</t>
  </si>
  <si>
    <t>18 ธ.ค. 66</t>
  </si>
  <si>
    <t>P670000543</t>
  </si>
  <si>
    <t>23 ธ.ค. 66</t>
  </si>
  <si>
    <t>15 ธ.ค. 66</t>
  </si>
  <si>
    <t>นายธนากร นาคประเสริฐ</t>
  </si>
  <si>
    <t>วิเทศสัมพันธ์</t>
  </si>
  <si>
    <t>นายสรภัส นวลเกษร</t>
  </si>
  <si>
    <t xml:space="preserve">นายภิเษก สมคิด </t>
  </si>
  <si>
    <t>นางสาวพลอยปภัส บุญเลี้ยง</t>
  </si>
  <si>
    <t>3 ม.ค. 67</t>
  </si>
  <si>
    <t>4 ม.ค. 67</t>
  </si>
  <si>
    <t>4 ม.ค. 66</t>
  </si>
  <si>
    <t>28 ธ.ค. 66</t>
  </si>
  <si>
    <t>16 ม.ค. 67</t>
  </si>
  <si>
    <t>นางสมพร แดงต่าย</t>
  </si>
  <si>
    <t>17 ม.ค. 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</si>
  <si>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</si>
  <si>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 ต.ค. 66</t>
  </si>
  <si>
    <t>รวมทั้งสิ้นยอดตั้งเบิก</t>
  </si>
  <si>
    <t>รวมทั้งสิ้นยอดจ่ายจริง</t>
  </si>
  <si>
    <t>กลับรายการ</t>
  </si>
  <si>
    <t>ลาออก 1 พ.ย. 66</t>
  </si>
  <si>
    <t>นำส่งเต็มจำนวน</t>
  </si>
  <si>
    <t>ลาออก 16 พ.ย. 66</t>
  </si>
  <si>
    <t>ลาออก 11 พ.ย. 66</t>
  </si>
  <si>
    <t>ลาออก 17 พ.ย. 66</t>
  </si>
  <si>
    <t>17 พ.ย. 66</t>
  </si>
  <si>
    <t>30 พ.ย. 66</t>
  </si>
  <si>
    <t>ลาออก 1 ธ.ค. 66</t>
  </si>
  <si>
    <t>รวมทั้งสิ้นยอดที่จ่ายจริง</t>
  </si>
  <si>
    <t>10 ม.ค. 67</t>
  </si>
  <si>
    <t>17 ม.ค. 67</t>
  </si>
  <si>
    <t>7 พ.ย. 66</t>
  </si>
  <si>
    <t>10 พ.ย. 66</t>
  </si>
  <si>
    <t>21 พ.ย. 66</t>
  </si>
  <si>
    <t>8 พ.ย. 66</t>
  </si>
  <si>
    <t xml:space="preserve">เหลือ ปรางฤทัย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</si>
</sst>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2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1"/>
      <color theme="1"/>
      <name val="TH SarabunPSK"/>
      <family val="2"/>
    </font>
    <font>
      <b/>
      <sz val="11"/>
      <color rgb="FFFF0000"/>
      <name val="TH SarabunPSK"/>
      <family val="2"/>
    </font>
    <font>
      <sz val="18"/>
      <color theme="1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1"/>
      <color theme="1"/>
      <name val="TH Sarabun New"/>
      <family val="2"/>
    </font>
    <font>
      <b/>
      <sz val="11"/>
      <color rgb="FFFF0000"/>
      <name val="TH Sarabun New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sz val="16"/>
      <color rgb="FFC00000"/>
      <name val="TH Sarabun New"/>
      <family val="2"/>
    </font>
    <font>
      <sz val="16"/>
      <color rgb="FFC00000"/>
      <name val="TH Sarabun New"/>
      <family val="2"/>
    </font>
    <font>
      <b/>
      <sz val="16"/>
      <color rgb="FF7030A0"/>
      <name val="TH SarabunPSK"/>
      <family val="2"/>
    </font>
    <font>
      <sz val="16"/>
      <color rgb="FFFF0000"/>
      <name val="TH Sarabun New"/>
      <family val="2"/>
    </font>
    <font>
      <sz val="16"/>
      <color rgb="FF7030A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2" fillId="0" borderId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95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3" fillId="3" borderId="2" xfId="1" applyFont="1" applyFill="1" applyBorder="1" applyAlignment="1">
      <alignment horizontal="center" vertical="center" wrapText="1"/>
    </xf>
    <xf numFmtId="164" fontId="3" fillId="3" borderId="2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10" fontId="3" fillId="3" borderId="2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3" fillId="4" borderId="2" xfId="0" applyNumberFormat="1" applyFont="1" applyFill="1" applyBorder="1" applyAlignment="1">
      <alignment horizontal="right" wrapText="1"/>
    </xf>
    <xf numFmtId="164" fontId="3" fillId="5" borderId="2" xfId="1" applyFont="1" applyFill="1" applyBorder="1" applyAlignment="1">
      <alignment horizontal="right" wrapText="1"/>
    </xf>
    <xf numFmtId="164" fontId="3" fillId="4" borderId="2" xfId="1" applyFont="1" applyFill="1" applyBorder="1" applyAlignment="1">
      <alignment vertical="center" wrapText="1"/>
    </xf>
    <xf numFmtId="164" fontId="3" fillId="4" borderId="2" xfId="2" applyFont="1" applyFill="1" applyBorder="1" applyAlignment="1">
      <alignment vertical="center" wrapText="1"/>
    </xf>
    <xf numFmtId="164" fontId="3" fillId="6" borderId="2" xfId="1" applyFont="1" applyFill="1" applyBorder="1" applyAlignment="1">
      <alignment vertical="center" wrapText="1"/>
    </xf>
    <xf numFmtId="164" fontId="3" fillId="5" borderId="2" xfId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10" fontId="3" fillId="3" borderId="2" xfId="1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10" fontId="3" fillId="0" borderId="2" xfId="1" applyNumberFormat="1" applyFont="1" applyBorder="1" applyAlignment="1">
      <alignment horizontal="right" vertical="center"/>
    </xf>
    <xf numFmtId="164" fontId="3" fillId="3" borderId="2" xfId="1" applyFont="1" applyFill="1" applyBorder="1" applyAlignment="1">
      <alignment vertical="center"/>
    </xf>
    <xf numFmtId="164" fontId="3" fillId="3" borderId="2" xfId="2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right" vertical="center"/>
    </xf>
    <xf numFmtId="10" fontId="3" fillId="3" borderId="2" xfId="1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10" fontId="3" fillId="3" borderId="2" xfId="1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3" fillId="3" borderId="2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right"/>
    </xf>
    <xf numFmtId="164" fontId="3" fillId="3" borderId="2" xfId="1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right" wrapText="1"/>
    </xf>
    <xf numFmtId="10" fontId="3" fillId="3" borderId="2" xfId="1" applyNumberFormat="1" applyFont="1" applyFill="1" applyBorder="1" applyAlignment="1">
      <alignment horizontal="right" wrapText="1"/>
    </xf>
    <xf numFmtId="164" fontId="3" fillId="3" borderId="2" xfId="1" applyFont="1" applyFill="1" applyBorder="1" applyAlignment="1">
      <alignment vertical="center" wrapText="1"/>
    </xf>
    <xf numFmtId="164" fontId="3" fillId="3" borderId="2" xfId="2" applyFont="1" applyFill="1" applyBorder="1" applyAlignment="1">
      <alignment vertical="center" wrapText="1"/>
    </xf>
    <xf numFmtId="10" fontId="3" fillId="3" borderId="2" xfId="1" applyNumberFormat="1" applyFont="1" applyFill="1" applyBorder="1" applyAlignment="1">
      <alignment horizontal="right"/>
    </xf>
    <xf numFmtId="3" fontId="3" fillId="4" borderId="2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9" fontId="3" fillId="3" borderId="2" xfId="1" applyNumberFormat="1" applyFont="1" applyFill="1" applyBorder="1" applyAlignment="1">
      <alignment horizontal="right"/>
    </xf>
    <xf numFmtId="0" fontId="3" fillId="4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164" fontId="3" fillId="0" borderId="0" xfId="1" applyFont="1" applyAlignment="1">
      <alignment horizontal="right" wrapText="1"/>
    </xf>
    <xf numFmtId="164" fontId="3" fillId="0" borderId="0" xfId="1" applyFont="1" applyAlignment="1">
      <alignment vertical="center" wrapText="1"/>
    </xf>
    <xf numFmtId="164" fontId="3" fillId="0" borderId="0" xfId="2" applyFont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1" applyFont="1" applyAlignment="1">
      <alignment horizontal="right"/>
    </xf>
    <xf numFmtId="164" fontId="3" fillId="0" borderId="0" xfId="1" applyFont="1" applyAlignment="1">
      <alignment vertical="center"/>
    </xf>
    <xf numFmtId="164" fontId="3" fillId="0" borderId="0" xfId="2" applyFont="1" applyAlignment="1">
      <alignment vertical="center"/>
    </xf>
    <xf numFmtId="164" fontId="3" fillId="6" borderId="2" xfId="1" applyFont="1" applyFill="1" applyBorder="1" applyAlignment="1">
      <alignment horizontal="center" vertical="center" wrapText="1"/>
    </xf>
    <xf numFmtId="164" fontId="3" fillId="7" borderId="2" xfId="2" applyFont="1" applyFill="1" applyBorder="1" applyAlignment="1">
      <alignment horizontal="center" vertical="center" wrapText="1"/>
    </xf>
    <xf numFmtId="164" fontId="3" fillId="8" borderId="2" xfId="2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4" fontId="3" fillId="6" borderId="2" xfId="1" applyFont="1" applyFill="1" applyBorder="1" applyAlignment="1">
      <alignment vertical="center"/>
    </xf>
    <xf numFmtId="164" fontId="3" fillId="6" borderId="0" xfId="1" applyFont="1" applyFill="1" applyAlignment="1">
      <alignment vertical="center" wrapText="1"/>
    </xf>
    <xf numFmtId="164" fontId="3" fillId="6" borderId="0" xfId="1" applyFont="1" applyFill="1" applyAlignment="1">
      <alignment vertical="center"/>
    </xf>
    <xf numFmtId="164" fontId="3" fillId="7" borderId="2" xfId="2" applyFont="1" applyFill="1" applyBorder="1" applyAlignment="1">
      <alignment vertical="center" wrapText="1"/>
    </xf>
    <xf numFmtId="164" fontId="3" fillId="7" borderId="2" xfId="2" applyFont="1" applyFill="1" applyBorder="1" applyAlignment="1">
      <alignment vertical="center"/>
    </xf>
    <xf numFmtId="164" fontId="3" fillId="7" borderId="0" xfId="2" applyFont="1" applyFill="1" applyAlignment="1">
      <alignment vertical="center" wrapText="1"/>
    </xf>
    <xf numFmtId="164" fontId="3" fillId="7" borderId="0" xfId="2" applyFont="1" applyFill="1" applyAlignment="1">
      <alignment vertical="center"/>
    </xf>
    <xf numFmtId="164" fontId="3" fillId="8" borderId="2" xfId="2" applyFont="1" applyFill="1" applyBorder="1" applyAlignment="1">
      <alignment vertical="center" wrapText="1"/>
    </xf>
    <xf numFmtId="164" fontId="3" fillId="8" borderId="2" xfId="2" applyFont="1" applyFill="1" applyBorder="1" applyAlignment="1">
      <alignment vertical="center"/>
    </xf>
    <xf numFmtId="164" fontId="3" fillId="8" borderId="0" xfId="2" applyFont="1" applyFill="1" applyAlignment="1">
      <alignment vertical="center" wrapText="1"/>
    </xf>
    <xf numFmtId="164" fontId="3" fillId="8" borderId="0" xfId="2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64" fontId="3" fillId="3" borderId="2" xfId="1" applyFont="1" applyFill="1" applyBorder="1" applyAlignment="1">
      <alignment horizontal="center" vertical="top" wrapText="1"/>
    </xf>
    <xf numFmtId="164" fontId="3" fillId="6" borderId="2" xfId="1" applyFont="1" applyFill="1" applyBorder="1" applyAlignment="1">
      <alignment horizontal="center" vertical="top" wrapText="1"/>
    </xf>
    <xf numFmtId="164" fontId="3" fillId="3" borderId="2" xfId="2" applyFont="1" applyFill="1" applyBorder="1" applyAlignment="1">
      <alignment horizontal="center" vertical="top" wrapText="1"/>
    </xf>
    <xf numFmtId="164" fontId="3" fillId="7" borderId="2" xfId="2" applyFont="1" applyFill="1" applyBorder="1" applyAlignment="1">
      <alignment horizontal="center" vertical="top" wrapText="1"/>
    </xf>
    <xf numFmtId="164" fontId="3" fillId="8" borderId="2" xfId="2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0" fontId="6" fillId="3" borderId="2" xfId="1" applyNumberFormat="1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horizontal="center" vertical="center" wrapText="1"/>
    </xf>
    <xf numFmtId="164" fontId="6" fillId="6" borderId="2" xfId="1" applyFont="1" applyFill="1" applyBorder="1" applyAlignment="1">
      <alignment horizontal="center" vertical="center" wrapText="1"/>
    </xf>
    <xf numFmtId="164" fontId="6" fillId="3" borderId="2" xfId="2" applyFont="1" applyFill="1" applyBorder="1" applyAlignment="1">
      <alignment horizontal="center" vertical="center" wrapText="1"/>
    </xf>
    <xf numFmtId="164" fontId="6" fillId="7" borderId="2" xfId="2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top" wrapText="1"/>
    </xf>
    <xf numFmtId="164" fontId="7" fillId="6" borderId="2" xfId="1" applyFont="1" applyFill="1" applyBorder="1" applyAlignment="1">
      <alignment horizontal="center" vertical="top" wrapText="1"/>
    </xf>
    <xf numFmtId="164" fontId="7" fillId="3" borderId="2" xfId="2" applyFont="1" applyFill="1" applyBorder="1" applyAlignment="1">
      <alignment horizontal="center" vertical="top" wrapText="1"/>
    </xf>
    <xf numFmtId="164" fontId="7" fillId="7" borderId="2" xfId="2" applyFont="1" applyFill="1" applyBorder="1" applyAlignment="1">
      <alignment horizontal="center" vertical="top" wrapText="1"/>
    </xf>
    <xf numFmtId="164" fontId="7" fillId="8" borderId="2" xfId="2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2" xfId="0" applyFont="1" applyBorder="1" applyAlignment="1">
      <alignment vertical="center" wrapText="1"/>
    </xf>
    <xf numFmtId="164" fontId="3" fillId="3" borderId="2" xfId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9" borderId="2" xfId="1" applyFont="1" applyFill="1" applyBorder="1" applyAlignment="1">
      <alignment horizontal="right" wrapText="1"/>
    </xf>
    <xf numFmtId="0" fontId="3" fillId="10" borderId="2" xfId="0" applyFont="1" applyFill="1" applyBorder="1" applyAlignment="1">
      <alignment horizontal="center" wrapText="1"/>
    </xf>
    <xf numFmtId="4" fontId="3" fillId="3" borderId="2" xfId="0" applyNumberFormat="1" applyFont="1" applyFill="1" applyBorder="1" applyAlignment="1">
      <alignment horizontal="right" wrapText="1"/>
    </xf>
    <xf numFmtId="4" fontId="3" fillId="3" borderId="2" xfId="0" applyNumberFormat="1" applyFont="1" applyFill="1" applyBorder="1" applyAlignment="1">
      <alignment horizontal="right" vertical="center"/>
    </xf>
    <xf numFmtId="4" fontId="3" fillId="9" borderId="2" xfId="0" applyNumberFormat="1" applyFont="1" applyFill="1" applyBorder="1" applyAlignment="1">
      <alignment horizontal="right" wrapText="1"/>
    </xf>
    <xf numFmtId="164" fontId="3" fillId="3" borderId="2" xfId="1" applyFont="1" applyFill="1" applyBorder="1" applyAlignment="1">
      <alignment horizontal="right" wrapText="1"/>
    </xf>
    <xf numFmtId="0" fontId="2" fillId="0" borderId="2" xfId="0" applyFont="1" applyBorder="1"/>
    <xf numFmtId="164" fontId="3" fillId="0" borderId="2" xfId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wrapText="1"/>
    </xf>
    <xf numFmtId="164" fontId="3" fillId="0" borderId="2" xfId="0" applyNumberFormat="1" applyFont="1" applyBorder="1" applyAlignment="1">
      <alignment wrapText="1"/>
    </xf>
    <xf numFmtId="164" fontId="3" fillId="0" borderId="2" xfId="1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165" fontId="3" fillId="3" borderId="2" xfId="2" applyNumberFormat="1" applyFont="1" applyFill="1" applyBorder="1" applyAlignment="1">
      <alignment vertical="center" wrapText="1"/>
    </xf>
    <xf numFmtId="0" fontId="2" fillId="10" borderId="2" xfId="0" applyFont="1" applyFill="1" applyBorder="1" applyAlignment="1">
      <alignment horizontal="left" vertical="center"/>
    </xf>
    <xf numFmtId="165" fontId="3" fillId="6" borderId="2" xfId="2" applyNumberFormat="1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wrapText="1"/>
    </xf>
    <xf numFmtId="3" fontId="3" fillId="3" borderId="11" xfId="0" applyNumberFormat="1" applyFont="1" applyFill="1" applyBorder="1" applyAlignment="1">
      <alignment horizontal="right" wrapText="1"/>
    </xf>
    <xf numFmtId="3" fontId="3" fillId="3" borderId="11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15" fontId="3" fillId="3" borderId="1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right"/>
    </xf>
    <xf numFmtId="165" fontId="3" fillId="3" borderId="11" xfId="2" applyNumberFormat="1" applyFont="1" applyFill="1" applyBorder="1" applyAlignment="1">
      <alignment vertical="center"/>
    </xf>
    <xf numFmtId="15" fontId="3" fillId="3" borderId="1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165" fontId="3" fillId="0" borderId="0" xfId="2" applyNumberFormat="1" applyFont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165" fontId="3" fillId="0" borderId="2" xfId="2" applyNumberFormat="1" applyFont="1" applyFill="1" applyBorder="1" applyAlignment="1">
      <alignment vertical="center"/>
    </xf>
    <xf numFmtId="165" fontId="3" fillId="0" borderId="0" xfId="2" applyNumberFormat="1" applyFont="1" applyAlignment="1">
      <alignment vertical="center"/>
    </xf>
    <xf numFmtId="164" fontId="3" fillId="3" borderId="11" xfId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164" fontId="3" fillId="3" borderId="2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164" fontId="3" fillId="0" borderId="0" xfId="1" applyFont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0" fontId="3" fillId="0" borderId="0" xfId="1" applyNumberFormat="1" applyFont="1" applyFill="1" applyBorder="1" applyAlignment="1">
      <alignment horizontal="right" vertical="center"/>
    </xf>
    <xf numFmtId="164" fontId="3" fillId="0" borderId="0" xfId="1" applyFont="1" applyFill="1" applyBorder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11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164" fontId="3" fillId="3" borderId="7" xfId="1" applyFont="1" applyFill="1" applyBorder="1" applyAlignment="1">
      <alignment horizontal="center" vertical="center" wrapText="1"/>
    </xf>
    <xf numFmtId="164" fontId="3" fillId="4" borderId="2" xfId="1" applyFont="1" applyFill="1" applyBorder="1" applyAlignment="1">
      <alignment horizontal="center" wrapText="1"/>
    </xf>
    <xf numFmtId="164" fontId="3" fillId="5" borderId="2" xfId="1" applyFont="1" applyFill="1" applyBorder="1" applyAlignment="1">
      <alignment horizontal="center" wrapText="1"/>
    </xf>
    <xf numFmtId="164" fontId="3" fillId="4" borderId="2" xfId="1" applyFont="1" applyFill="1" applyBorder="1" applyAlignment="1">
      <alignment horizontal="center" vertical="center" wrapText="1"/>
    </xf>
    <xf numFmtId="164" fontId="3" fillId="4" borderId="2" xfId="2" applyFont="1" applyFill="1" applyBorder="1" applyAlignment="1">
      <alignment horizontal="center" vertical="center" wrapText="1"/>
    </xf>
    <xf numFmtId="164" fontId="3" fillId="7" borderId="3" xfId="2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wrapText="1"/>
    </xf>
    <xf numFmtId="164" fontId="3" fillId="0" borderId="0" xfId="1" applyFont="1" applyFill="1" applyBorder="1" applyAlignment="1">
      <alignment horizontal="center" vertical="center" wrapText="1"/>
    </xf>
    <xf numFmtId="164" fontId="3" fillId="0" borderId="0" xfId="2" applyFont="1" applyFill="1" applyBorder="1" applyAlignment="1">
      <alignment horizontal="center" vertical="center" wrapText="1"/>
    </xf>
    <xf numFmtId="164" fontId="3" fillId="3" borderId="2" xfId="1" applyFont="1" applyFill="1" applyBorder="1" applyAlignment="1">
      <alignment horizontal="center" wrapText="1"/>
    </xf>
    <xf numFmtId="165" fontId="3" fillId="3" borderId="2" xfId="2" applyNumberFormat="1" applyFont="1" applyFill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/>
    </xf>
    <xf numFmtId="10" fontId="3" fillId="0" borderId="2" xfId="1" applyNumberFormat="1" applyFont="1" applyBorder="1" applyAlignment="1">
      <alignment horizontal="center" vertical="center"/>
    </xf>
    <xf numFmtId="164" fontId="3" fillId="6" borderId="2" xfId="1" applyFont="1" applyFill="1" applyBorder="1" applyAlignment="1">
      <alignment horizontal="center" vertical="center"/>
    </xf>
    <xf numFmtId="164" fontId="3" fillId="3" borderId="2" xfId="2" applyFont="1" applyFill="1" applyBorder="1" applyAlignment="1">
      <alignment horizontal="center" vertical="center"/>
    </xf>
    <xf numFmtId="164" fontId="3" fillId="7" borderId="2" xfId="2" applyFont="1" applyFill="1" applyBorder="1" applyAlignment="1">
      <alignment horizontal="center" vertical="center"/>
    </xf>
    <xf numFmtId="164" fontId="3" fillId="8" borderId="2" xfId="2" applyFont="1" applyFill="1" applyBorder="1" applyAlignment="1">
      <alignment horizontal="center" vertical="center"/>
    </xf>
    <xf numFmtId="164" fontId="6" fillId="8" borderId="2" xfId="2" applyFont="1" applyFill="1" applyBorder="1" applyAlignment="1">
      <alignment horizontal="center" vertical="center"/>
    </xf>
    <xf numFmtId="164" fontId="3" fillId="3" borderId="2" xfId="1" applyFont="1" applyFill="1" applyBorder="1" applyAlignment="1">
      <alignment horizontal="center"/>
    </xf>
    <xf numFmtId="164" fontId="3" fillId="3" borderId="0" xfId="1" applyFont="1" applyFill="1" applyBorder="1" applyAlignment="1">
      <alignment horizontal="center" vertical="center"/>
    </xf>
    <xf numFmtId="164" fontId="3" fillId="6" borderId="0" xfId="1" applyFont="1" applyFill="1" applyBorder="1" applyAlignment="1">
      <alignment horizontal="center" vertical="center"/>
    </xf>
    <xf numFmtId="164" fontId="3" fillId="3" borderId="0" xfId="2" applyFont="1" applyFill="1" applyBorder="1" applyAlignment="1">
      <alignment horizontal="center" vertical="center"/>
    </xf>
    <xf numFmtId="164" fontId="3" fillId="7" borderId="0" xfId="2" applyFont="1" applyFill="1" applyBorder="1" applyAlignment="1">
      <alignment horizontal="center" vertical="center"/>
    </xf>
    <xf numFmtId="10" fontId="3" fillId="3" borderId="2" xfId="1" applyNumberFormat="1" applyFont="1" applyFill="1" applyBorder="1" applyAlignment="1">
      <alignment horizontal="center" wrapText="1"/>
    </xf>
    <xf numFmtId="164" fontId="3" fillId="3" borderId="0" xfId="1" applyFont="1" applyFill="1" applyBorder="1" applyAlignment="1">
      <alignment horizontal="center" vertical="center" wrapText="1"/>
    </xf>
    <xf numFmtId="164" fontId="3" fillId="6" borderId="0" xfId="1" applyFont="1" applyFill="1" applyBorder="1" applyAlignment="1">
      <alignment horizontal="center" vertical="center" wrapText="1"/>
    </xf>
    <xf numFmtId="164" fontId="3" fillId="3" borderId="0" xfId="2" applyFont="1" applyFill="1" applyBorder="1" applyAlignment="1">
      <alignment horizontal="center" vertical="center" wrapText="1"/>
    </xf>
    <xf numFmtId="164" fontId="3" fillId="7" borderId="0" xfId="2" applyFont="1" applyFill="1" applyBorder="1" applyAlignment="1">
      <alignment horizontal="center" vertical="center" wrapText="1"/>
    </xf>
    <xf numFmtId="164" fontId="3" fillId="3" borderId="11" xfId="1" applyFont="1" applyFill="1" applyBorder="1" applyAlignment="1">
      <alignment horizontal="center" wrapText="1"/>
    </xf>
    <xf numFmtId="3" fontId="3" fillId="3" borderId="11" xfId="0" applyNumberFormat="1" applyFont="1" applyFill="1" applyBorder="1" applyAlignment="1">
      <alignment horizontal="center" wrapText="1"/>
    </xf>
    <xf numFmtId="10" fontId="3" fillId="3" borderId="2" xfId="1" applyNumberFormat="1" applyFont="1" applyFill="1" applyBorder="1" applyAlignment="1">
      <alignment horizontal="center"/>
    </xf>
    <xf numFmtId="164" fontId="3" fillId="3" borderId="11" xfId="1" applyFont="1" applyFill="1" applyBorder="1" applyAlignment="1">
      <alignment horizontal="center" vertical="center"/>
    </xf>
    <xf numFmtId="165" fontId="3" fillId="3" borderId="11" xfId="2" applyNumberFormat="1" applyFont="1" applyFill="1" applyBorder="1" applyAlignment="1">
      <alignment horizontal="center" vertical="center"/>
    </xf>
    <xf numFmtId="164" fontId="3" fillId="4" borderId="2" xfId="1" applyFont="1" applyFill="1" applyBorder="1" applyAlignment="1">
      <alignment horizontal="center"/>
    </xf>
    <xf numFmtId="9" fontId="3" fillId="3" borderId="2" xfId="1" applyNumberFormat="1" applyFont="1" applyFill="1" applyBorder="1" applyAlignment="1">
      <alignment horizontal="center"/>
    </xf>
    <xf numFmtId="164" fontId="3" fillId="8" borderId="0" xfId="2" applyFont="1" applyFill="1" applyBorder="1" applyAlignment="1">
      <alignment horizontal="center" vertical="center"/>
    </xf>
    <xf numFmtId="164" fontId="3" fillId="0" borderId="0" xfId="1" applyFont="1" applyFill="1" applyAlignment="1">
      <alignment horizont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2" applyFont="1" applyFill="1" applyAlignment="1">
      <alignment horizontal="center" vertical="center" wrapText="1"/>
    </xf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horizontal="center" vertical="center"/>
    </xf>
    <xf numFmtId="164" fontId="3" fillId="0" borderId="0" xfId="2" applyFont="1" applyFill="1" applyAlignment="1">
      <alignment horizontal="center" vertical="center"/>
    </xf>
    <xf numFmtId="164" fontId="3" fillId="8" borderId="0" xfId="2" applyFont="1" applyFill="1" applyBorder="1" applyAlignment="1">
      <alignment horizontal="center" vertical="center" wrapText="1"/>
    </xf>
    <xf numFmtId="164" fontId="3" fillId="3" borderId="11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/>
    </xf>
    <xf numFmtId="164" fontId="3" fillId="4" borderId="1" xfId="1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/>
    </xf>
    <xf numFmtId="164" fontId="3" fillId="6" borderId="1" xfId="1" applyFont="1" applyFill="1" applyBorder="1" applyAlignment="1">
      <alignment horizontal="center" vertical="center"/>
    </xf>
    <xf numFmtId="164" fontId="3" fillId="3" borderId="1" xfId="2" applyFont="1" applyFill="1" applyBorder="1" applyAlignment="1">
      <alignment horizontal="center" vertical="center"/>
    </xf>
    <xf numFmtId="164" fontId="3" fillId="7" borderId="1" xfId="2" applyFont="1" applyFill="1" applyBorder="1" applyAlignment="1">
      <alignment horizontal="center" vertical="center"/>
    </xf>
    <xf numFmtId="0" fontId="3" fillId="5" borderId="2" xfId="1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>
      <alignment horizontal="center" wrapText="1"/>
    </xf>
    <xf numFmtId="0" fontId="3" fillId="3" borderId="3" xfId="1" applyNumberFormat="1" applyFont="1" applyFill="1" applyBorder="1" applyAlignment="1">
      <alignment horizontal="center" vertical="center"/>
    </xf>
    <xf numFmtId="0" fontId="3" fillId="3" borderId="2" xfId="1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8" borderId="7" xfId="0" applyFont="1" applyFill="1" applyBorder="1" applyAlignment="1">
      <alignment horizontal="center" vertical="center" wrapText="1"/>
    </xf>
    <xf numFmtId="164" fontId="3" fillId="8" borderId="2" xfId="1" applyFont="1" applyFill="1" applyBorder="1" applyAlignment="1">
      <alignment horizontal="center" vertical="center" wrapText="1"/>
    </xf>
    <xf numFmtId="164" fontId="3" fillId="8" borderId="2" xfId="1" applyFont="1" applyFill="1" applyBorder="1" applyAlignment="1">
      <alignment horizontal="right" vertical="center" wrapText="1"/>
    </xf>
    <xf numFmtId="164" fontId="3" fillId="8" borderId="2" xfId="1" applyFont="1" applyFill="1" applyBorder="1" applyAlignment="1">
      <alignment vertical="center" wrapText="1"/>
    </xf>
    <xf numFmtId="164" fontId="3" fillId="8" borderId="2" xfId="1" applyFont="1" applyFill="1" applyBorder="1" applyAlignment="1">
      <alignment horizontal="center" wrapText="1"/>
    </xf>
    <xf numFmtId="164" fontId="3" fillId="8" borderId="2" xfId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/>
    </xf>
    <xf numFmtId="0" fontId="2" fillId="8" borderId="0" xfId="0" applyFont="1" applyFill="1" applyAlignment="1">
      <alignment horizontal="center" wrapText="1"/>
    </xf>
    <xf numFmtId="164" fontId="3" fillId="8" borderId="0" xfId="2" applyFont="1" applyFill="1" applyAlignment="1">
      <alignment horizontal="center" vertical="center" wrapText="1"/>
    </xf>
    <xf numFmtId="0" fontId="2" fillId="8" borderId="2" xfId="0" applyFont="1" applyFill="1" applyBorder="1" applyAlignment="1">
      <alignment wrapText="1"/>
    </xf>
    <xf numFmtId="164" fontId="3" fillId="8" borderId="1" xfId="2" applyFont="1" applyFill="1" applyBorder="1" applyAlignment="1">
      <alignment horizontal="center" vertical="center"/>
    </xf>
    <xf numFmtId="0" fontId="2" fillId="8" borderId="0" xfId="0" applyFont="1" applyFill="1" applyAlignment="1">
      <alignment wrapText="1"/>
    </xf>
    <xf numFmtId="164" fontId="3" fillId="8" borderId="0" xfId="2" applyFont="1" applyFill="1" applyAlignment="1">
      <alignment horizontal="center" vertical="center"/>
    </xf>
    <xf numFmtId="164" fontId="3" fillId="8" borderId="11" xfId="1" applyFont="1" applyFill="1" applyBorder="1" applyAlignment="1">
      <alignment horizontal="center" wrapText="1"/>
    </xf>
    <xf numFmtId="164" fontId="3" fillId="8" borderId="1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1" fillId="0" borderId="0" xfId="5" applyFont="1"/>
    <xf numFmtId="165" fontId="13" fillId="0" borderId="2" xfId="4" applyNumberFormat="1" applyFont="1" applyFill="1" applyBorder="1" applyAlignment="1">
      <alignment horizontal="center"/>
    </xf>
    <xf numFmtId="4" fontId="13" fillId="0" borderId="2" xfId="4" applyNumberFormat="1" applyFont="1" applyFill="1" applyBorder="1" applyAlignment="1">
      <alignment horizontal="center"/>
    </xf>
    <xf numFmtId="1" fontId="11" fillId="0" borderId="0" xfId="5" applyNumberFormat="1" applyFont="1" applyAlignment="1">
      <alignment horizontal="center"/>
    </xf>
    <xf numFmtId="4" fontId="11" fillId="0" borderId="0" xfId="5" applyNumberFormat="1" applyFont="1" applyAlignment="1">
      <alignment horizontal="center"/>
    </xf>
    <xf numFmtId="4" fontId="11" fillId="0" borderId="0" xfId="5" applyNumberFormat="1" applyFont="1"/>
    <xf numFmtId="0" fontId="13" fillId="0" borderId="8" xfId="5" applyFont="1" applyBorder="1" applyAlignment="1">
      <alignment horizontal="center"/>
    </xf>
    <xf numFmtId="0" fontId="13" fillId="0" borderId="11" xfId="5" applyFont="1" applyBorder="1" applyAlignment="1">
      <alignment horizontal="center"/>
    </xf>
    <xf numFmtId="0" fontId="11" fillId="0" borderId="16" xfId="5" applyFont="1" applyBorder="1"/>
    <xf numFmtId="0" fontId="11" fillId="0" borderId="0" xfId="5" applyFont="1" applyAlignment="1">
      <alignment horizontal="center"/>
    </xf>
    <xf numFmtId="0" fontId="3" fillId="11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left" vertical="center" wrapText="1"/>
    </xf>
    <xf numFmtId="165" fontId="2" fillId="10" borderId="2" xfId="1" applyNumberFormat="1" applyFont="1" applyFill="1" applyBorder="1" applyAlignment="1">
      <alignment horizontal="center" vertical="center"/>
    </xf>
    <xf numFmtId="15" fontId="2" fillId="10" borderId="2" xfId="0" applyNumberFormat="1" applyFont="1" applyFill="1" applyBorder="1" applyAlignment="1">
      <alignment horizontal="left" vertical="center" wrapText="1"/>
    </xf>
    <xf numFmtId="165" fontId="2" fillId="10" borderId="2" xfId="1" applyNumberFormat="1" applyFont="1" applyFill="1" applyBorder="1" applyAlignment="1">
      <alignment vertical="center"/>
    </xf>
    <xf numFmtId="165" fontId="2" fillId="10" borderId="4" xfId="1" applyNumberFormat="1" applyFont="1" applyFill="1" applyBorder="1" applyAlignment="1">
      <alignment vertical="center"/>
    </xf>
    <xf numFmtId="0" fontId="3" fillId="11" borderId="2" xfId="0" applyFont="1" applyFill="1" applyBorder="1" applyAlignment="1">
      <alignment horizontal="center"/>
    </xf>
    <xf numFmtId="165" fontId="3" fillId="11" borderId="2" xfId="0" applyNumberFormat="1" applyFont="1" applyFill="1" applyBorder="1" applyAlignment="1">
      <alignment horizontal="center"/>
    </xf>
    <xf numFmtId="0" fontId="11" fillId="0" borderId="0" xfId="5" applyFont="1" applyAlignment="1">
      <alignment horizontal="center" vertical="center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3" fillId="10" borderId="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12" xfId="0" applyFont="1" applyFill="1" applyBorder="1" applyAlignment="1">
      <alignment horizontal="center"/>
    </xf>
    <xf numFmtId="0" fontId="3" fillId="3" borderId="11" xfId="0" applyFont="1" applyFill="1" applyBorder="1"/>
    <xf numFmtId="0" fontId="13" fillId="0" borderId="0" xfId="5" applyFont="1"/>
    <xf numFmtId="0" fontId="13" fillId="0" borderId="0" xfId="5" applyFont="1" applyAlignment="1">
      <alignment horizontal="center" vertical="center"/>
    </xf>
    <xf numFmtId="1" fontId="13" fillId="0" borderId="2" xfId="4" applyNumberFormat="1" applyFont="1" applyFill="1" applyBorder="1" applyAlignment="1">
      <alignment horizontal="center"/>
    </xf>
    <xf numFmtId="0" fontId="13" fillId="0" borderId="0" xfId="5" applyFont="1" applyAlignment="1">
      <alignment horizontal="center"/>
    </xf>
    <xf numFmtId="0" fontId="13" fillId="0" borderId="2" xfId="5" applyFont="1" applyBorder="1" applyAlignment="1">
      <alignment horizontal="center" vertical="center"/>
    </xf>
    <xf numFmtId="0" fontId="13" fillId="0" borderId="2" xfId="5" applyFont="1" applyBorder="1" applyAlignment="1">
      <alignment horizontal="center"/>
    </xf>
    <xf numFmtId="0" fontId="13" fillId="0" borderId="2" xfId="5" applyFont="1" applyBorder="1"/>
    <xf numFmtId="164" fontId="3" fillId="0" borderId="14" xfId="6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164" fontId="16" fillId="3" borderId="2" xfId="1" applyFont="1" applyFill="1" applyBorder="1" applyAlignment="1">
      <alignment horizontal="center" vertical="top" wrapText="1"/>
    </xf>
    <xf numFmtId="164" fontId="16" fillId="6" borderId="2" xfId="1" applyFont="1" applyFill="1" applyBorder="1" applyAlignment="1">
      <alignment horizontal="center" vertical="top" wrapText="1"/>
    </xf>
    <xf numFmtId="164" fontId="16" fillId="3" borderId="2" xfId="2" applyFont="1" applyFill="1" applyBorder="1" applyAlignment="1">
      <alignment horizontal="center" vertical="top" wrapText="1"/>
    </xf>
    <xf numFmtId="164" fontId="16" fillId="7" borderId="2" xfId="2" applyFont="1" applyFill="1" applyBorder="1" applyAlignment="1">
      <alignment horizontal="center" vertical="top" wrapText="1"/>
    </xf>
    <xf numFmtId="164" fontId="16" fillId="8" borderId="2" xfId="2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wrapText="1"/>
    </xf>
    <xf numFmtId="164" fontId="14" fillId="3" borderId="2" xfId="1" applyFont="1" applyFill="1" applyBorder="1" applyAlignment="1">
      <alignment horizontal="center" vertical="center" wrapText="1"/>
    </xf>
    <xf numFmtId="10" fontId="15" fillId="3" borderId="2" xfId="1" applyNumberFormat="1" applyFont="1" applyFill="1" applyBorder="1" applyAlignment="1">
      <alignment horizontal="center" vertical="center" wrapText="1"/>
    </xf>
    <xf numFmtId="164" fontId="15" fillId="3" borderId="2" xfId="1" applyFont="1" applyFill="1" applyBorder="1" applyAlignment="1">
      <alignment horizontal="center" vertical="center" wrapText="1"/>
    </xf>
    <xf numFmtId="164" fontId="15" fillId="6" borderId="2" xfId="1" applyFont="1" applyFill="1" applyBorder="1" applyAlignment="1">
      <alignment horizontal="center" vertical="center" wrapText="1"/>
    </xf>
    <xf numFmtId="164" fontId="15" fillId="3" borderId="2" xfId="2" applyFont="1" applyFill="1" applyBorder="1" applyAlignment="1">
      <alignment horizontal="center" vertical="center" wrapText="1"/>
    </xf>
    <xf numFmtId="164" fontId="15" fillId="7" borderId="2" xfId="2" applyFont="1" applyFill="1" applyBorder="1" applyAlignment="1">
      <alignment horizontal="center" vertical="center" wrapText="1"/>
    </xf>
    <xf numFmtId="164" fontId="14" fillId="8" borderId="2" xfId="2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4" fontId="14" fillId="8" borderId="2" xfId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3" borderId="2" xfId="1" applyFont="1" applyFill="1" applyBorder="1" applyAlignment="1">
      <alignment horizontal="right" vertical="center" wrapText="1"/>
    </xf>
    <xf numFmtId="164" fontId="14" fillId="3" borderId="2" xfId="1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64" fontId="14" fillId="8" borderId="2" xfId="1" applyFont="1" applyFill="1" applyBorder="1" applyAlignment="1">
      <alignment horizontal="right" vertical="center" wrapText="1"/>
    </xf>
    <xf numFmtId="164" fontId="14" fillId="8" borderId="2" xfId="1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10" fontId="14" fillId="3" borderId="2" xfId="1" applyNumberFormat="1" applyFont="1" applyFill="1" applyBorder="1" applyAlignment="1">
      <alignment horizontal="center" vertical="center" wrapText="1"/>
    </xf>
    <xf numFmtId="164" fontId="14" fillId="6" borderId="2" xfId="1" applyFont="1" applyFill="1" applyBorder="1" applyAlignment="1">
      <alignment horizontal="center" vertical="center" wrapText="1"/>
    </xf>
    <xf numFmtId="164" fontId="14" fillId="3" borderId="2" xfId="2" applyFont="1" applyFill="1" applyBorder="1" applyAlignment="1">
      <alignment horizontal="center" vertical="center" wrapText="1"/>
    </xf>
    <xf numFmtId="164" fontId="14" fillId="7" borderId="2" xfId="2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64" fontId="14" fillId="3" borderId="2" xfId="1" applyFont="1" applyFill="1" applyBorder="1" applyAlignment="1">
      <alignment horizontal="center" vertical="center"/>
    </xf>
    <xf numFmtId="10" fontId="14" fillId="3" borderId="2" xfId="1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 wrapText="1"/>
    </xf>
    <xf numFmtId="0" fontId="18" fillId="3" borderId="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164" fontId="14" fillId="3" borderId="2" xfId="1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164" fontId="14" fillId="8" borderId="2" xfId="1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4" fillId="8" borderId="2" xfId="1" applyFont="1" applyFill="1" applyBorder="1" applyAlignment="1">
      <alignment horizontal="center" vertical="center"/>
    </xf>
    <xf numFmtId="165" fontId="14" fillId="3" borderId="2" xfId="2" applyNumberFormat="1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164" fontId="14" fillId="0" borderId="2" xfId="1" applyFont="1" applyBorder="1" applyAlignment="1">
      <alignment horizontal="center" vertical="center"/>
    </xf>
    <xf numFmtId="10" fontId="14" fillId="0" borderId="2" xfId="1" applyNumberFormat="1" applyFont="1" applyBorder="1" applyAlignment="1">
      <alignment horizontal="center" vertical="center"/>
    </xf>
    <xf numFmtId="164" fontId="14" fillId="6" borderId="2" xfId="1" applyFont="1" applyFill="1" applyBorder="1" applyAlignment="1">
      <alignment horizontal="center" vertical="center"/>
    </xf>
    <xf numFmtId="164" fontId="14" fillId="3" borderId="2" xfId="2" applyFont="1" applyFill="1" applyBorder="1" applyAlignment="1">
      <alignment horizontal="center" vertical="center"/>
    </xf>
    <xf numFmtId="164" fontId="14" fillId="7" borderId="2" xfId="2" applyFont="1" applyFill="1" applyBorder="1" applyAlignment="1">
      <alignment horizontal="center" vertical="center"/>
    </xf>
    <xf numFmtId="164" fontId="14" fillId="8" borderId="2" xfId="2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14" fillId="3" borderId="2" xfId="1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164" fontId="14" fillId="3" borderId="2" xfId="1" applyFont="1" applyFill="1" applyBorder="1" applyAlignment="1">
      <alignment horizontal="center"/>
    </xf>
    <xf numFmtId="0" fontId="18" fillId="0" borderId="2" xfId="0" applyFont="1" applyBorder="1" applyAlignment="1">
      <alignment horizontal="left" wrapText="1"/>
    </xf>
    <xf numFmtId="10" fontId="14" fillId="3" borderId="2" xfId="1" applyNumberFormat="1" applyFont="1" applyFill="1" applyBorder="1" applyAlignment="1">
      <alignment horizontal="center" wrapText="1"/>
    </xf>
    <xf numFmtId="0" fontId="18" fillId="3" borderId="11" xfId="0" applyFont="1" applyFill="1" applyBorder="1" applyAlignment="1">
      <alignment horizontal="center" wrapText="1"/>
    </xf>
    <xf numFmtId="164" fontId="14" fillId="3" borderId="11" xfId="1" applyFont="1" applyFill="1" applyBorder="1" applyAlignment="1">
      <alignment horizontal="center" wrapText="1"/>
    </xf>
    <xf numFmtId="3" fontId="14" fillId="3" borderId="11" xfId="0" applyNumberFormat="1" applyFont="1" applyFill="1" applyBorder="1" applyAlignment="1">
      <alignment horizontal="center" wrapText="1"/>
    </xf>
    <xf numFmtId="164" fontId="14" fillId="8" borderId="11" xfId="1" applyFont="1" applyFill="1" applyBorder="1" applyAlignment="1">
      <alignment horizontal="center" wrapText="1"/>
    </xf>
    <xf numFmtId="164" fontId="14" fillId="3" borderId="11" xfId="1" applyFont="1" applyFill="1" applyBorder="1" applyAlignment="1">
      <alignment horizontal="center" vertical="center" wrapText="1"/>
    </xf>
    <xf numFmtId="164" fontId="14" fillId="8" borderId="11" xfId="1" applyFont="1" applyFill="1" applyBorder="1" applyAlignment="1">
      <alignment horizontal="center" vertical="center" wrapText="1"/>
    </xf>
    <xf numFmtId="10" fontId="14" fillId="3" borderId="2" xfId="1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8" fillId="0" borderId="0" xfId="0" applyFont="1" applyAlignment="1">
      <alignment horizontal="center"/>
    </xf>
    <xf numFmtId="164" fontId="14" fillId="8" borderId="2" xfId="1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3" borderId="11" xfId="0" applyFont="1" applyFill="1" applyBorder="1" applyAlignment="1">
      <alignment horizontal="left"/>
    </xf>
    <xf numFmtId="0" fontId="18" fillId="3" borderId="1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/>
    </xf>
    <xf numFmtId="15" fontId="14" fillId="3" borderId="11" xfId="0" applyNumberFormat="1" applyFont="1" applyFill="1" applyBorder="1" applyAlignment="1">
      <alignment horizontal="center"/>
    </xf>
    <xf numFmtId="164" fontId="14" fillId="3" borderId="11" xfId="1" applyFont="1" applyFill="1" applyBorder="1" applyAlignment="1">
      <alignment horizontal="center"/>
    </xf>
    <xf numFmtId="165" fontId="14" fillId="3" borderId="11" xfId="2" applyNumberFormat="1" applyFont="1" applyFill="1" applyBorder="1" applyAlignment="1">
      <alignment horizontal="center" vertical="center"/>
    </xf>
    <xf numFmtId="164" fontId="14" fillId="8" borderId="11" xfId="1" applyFont="1" applyFill="1" applyBorder="1" applyAlignment="1">
      <alignment horizontal="center"/>
    </xf>
    <xf numFmtId="9" fontId="14" fillId="3" borderId="2" xfId="1" applyNumberFormat="1" applyFont="1" applyFill="1" applyBorder="1" applyAlignment="1">
      <alignment horizontal="center"/>
    </xf>
    <xf numFmtId="15" fontId="14" fillId="3" borderId="11" xfId="0" applyNumberFormat="1" applyFont="1" applyFill="1" applyBorder="1" applyAlignment="1">
      <alignment horizontal="center" wrapText="1"/>
    </xf>
    <xf numFmtId="0" fontId="18" fillId="3" borderId="2" xfId="0" applyFont="1" applyFill="1" applyBorder="1" applyAlignment="1">
      <alignment wrapText="1"/>
    </xf>
    <xf numFmtId="164" fontId="14" fillId="3" borderId="2" xfId="1" applyFont="1" applyFill="1" applyBorder="1" applyAlignment="1">
      <alignment horizontal="right" wrapText="1"/>
    </xf>
    <xf numFmtId="0" fontId="18" fillId="0" borderId="0" xfId="0" applyFont="1" applyAlignment="1">
      <alignment wrapText="1"/>
    </xf>
    <xf numFmtId="164" fontId="14" fillId="8" borderId="2" xfId="1" applyFont="1" applyFill="1" applyBorder="1" applyAlignment="1">
      <alignment horizontal="right" wrapText="1"/>
    </xf>
    <xf numFmtId="0" fontId="18" fillId="0" borderId="2" xfId="0" applyFont="1" applyBorder="1" applyAlignment="1">
      <alignment wrapText="1"/>
    </xf>
    <xf numFmtId="164" fontId="14" fillId="0" borderId="2" xfId="1" applyFont="1" applyFill="1" applyBorder="1" applyAlignment="1">
      <alignment vertical="center" wrapText="1"/>
    </xf>
    <xf numFmtId="0" fontId="13" fillId="10" borderId="2" xfId="5" applyFont="1" applyFill="1" applyBorder="1" applyAlignment="1">
      <alignment horizontal="center" vertical="center"/>
    </xf>
    <xf numFmtId="0" fontId="3" fillId="10" borderId="0" xfId="5" applyFont="1" applyFill="1"/>
    <xf numFmtId="0" fontId="3" fillId="10" borderId="2" xfId="5" applyFont="1" applyFill="1" applyBorder="1" applyAlignment="1">
      <alignment horizontal="center" vertical="center"/>
    </xf>
    <xf numFmtId="0" fontId="3" fillId="10" borderId="2" xfId="5" applyFont="1" applyFill="1" applyBorder="1"/>
    <xf numFmtId="0" fontId="2" fillId="10" borderId="0" xfId="5" applyFont="1" applyFill="1"/>
    <xf numFmtId="0" fontId="13" fillId="10" borderId="0" xfId="5" applyFont="1" applyFill="1"/>
    <xf numFmtId="0" fontId="13" fillId="10" borderId="2" xfId="5" applyFont="1" applyFill="1" applyBorder="1"/>
    <xf numFmtId="0" fontId="11" fillId="10" borderId="0" xfId="5" applyFont="1" applyFill="1"/>
    <xf numFmtId="164" fontId="11" fillId="0" borderId="0" xfId="5" applyNumberFormat="1" applyFont="1"/>
    <xf numFmtId="1" fontId="20" fillId="0" borderId="0" xfId="5" applyNumberFormat="1" applyFont="1" applyAlignment="1">
      <alignment horizontal="center"/>
    </xf>
    <xf numFmtId="0" fontId="20" fillId="0" borderId="0" xfId="5" applyFont="1"/>
    <xf numFmtId="4" fontId="20" fillId="0" borderId="0" xfId="5" applyNumberFormat="1" applyFont="1" applyAlignment="1">
      <alignment horizontal="center"/>
    </xf>
    <xf numFmtId="4" fontId="20" fillId="0" borderId="0" xfId="5" applyNumberFormat="1" applyFont="1"/>
    <xf numFmtId="0" fontId="21" fillId="0" borderId="0" xfId="5" applyFont="1"/>
    <xf numFmtId="0" fontId="21" fillId="0" borderId="0" xfId="5" applyFont="1" applyAlignment="1">
      <alignment horizontal="center" vertical="center"/>
    </xf>
    <xf numFmtId="0" fontId="21" fillId="0" borderId="0" xfId="5" applyFont="1" applyAlignment="1">
      <alignment horizontal="center"/>
    </xf>
    <xf numFmtId="0" fontId="21" fillId="0" borderId="2" xfId="5" applyFont="1" applyBorder="1" applyAlignment="1">
      <alignment horizontal="center" vertical="center"/>
    </xf>
    <xf numFmtId="0" fontId="21" fillId="0" borderId="2" xfId="5" applyFont="1" applyBorder="1" applyAlignment="1">
      <alignment horizontal="center"/>
    </xf>
    <xf numFmtId="0" fontId="20" fillId="0" borderId="0" xfId="5" applyFont="1" applyAlignment="1">
      <alignment horizontal="center"/>
    </xf>
    <xf numFmtId="0" fontId="21" fillId="0" borderId="2" xfId="5" applyFont="1" applyBorder="1"/>
    <xf numFmtId="0" fontId="21" fillId="10" borderId="0" xfId="5" applyFont="1" applyFill="1"/>
    <xf numFmtId="0" fontId="21" fillId="10" borderId="2" xfId="5" applyFont="1" applyFill="1" applyBorder="1" applyAlignment="1">
      <alignment horizontal="center" vertical="center"/>
    </xf>
    <xf numFmtId="0" fontId="21" fillId="10" borderId="2" xfId="5" applyFont="1" applyFill="1" applyBorder="1"/>
    <xf numFmtId="0" fontId="20" fillId="10" borderId="0" xfId="5" applyFont="1" applyFill="1"/>
    <xf numFmtId="0" fontId="14" fillId="0" borderId="0" xfId="5" applyFont="1"/>
    <xf numFmtId="0" fontId="14" fillId="0" borderId="2" xfId="5" applyFont="1" applyBorder="1" applyAlignment="1">
      <alignment horizontal="center" vertical="center"/>
    </xf>
    <xf numFmtId="0" fontId="14" fillId="0" borderId="2" xfId="5" applyFont="1" applyBorder="1"/>
    <xf numFmtId="0" fontId="18" fillId="0" borderId="0" xfId="5" applyFont="1"/>
    <xf numFmtId="0" fontId="21" fillId="0" borderId="17" xfId="5" applyFont="1" applyBorder="1"/>
    <xf numFmtId="0" fontId="22" fillId="0" borderId="0" xfId="5" applyFont="1"/>
    <xf numFmtId="0" fontId="23" fillId="0" borderId="0" xfId="5" applyFont="1"/>
    <xf numFmtId="0" fontId="14" fillId="10" borderId="0" xfId="5" applyFont="1" applyFill="1"/>
    <xf numFmtId="0" fontId="14" fillId="10" borderId="2" xfId="5" applyFont="1" applyFill="1" applyBorder="1" applyAlignment="1">
      <alignment horizontal="center" vertical="center"/>
    </xf>
    <xf numFmtId="0" fontId="14" fillId="10" borderId="2" xfId="5" applyFont="1" applyFill="1" applyBorder="1"/>
    <xf numFmtId="0" fontId="18" fillId="10" borderId="0" xfId="5" applyFont="1" applyFill="1"/>
    <xf numFmtId="0" fontId="20" fillId="0" borderId="16" xfId="5" applyFont="1" applyBorder="1"/>
    <xf numFmtId="164" fontId="20" fillId="0" borderId="0" xfId="5" applyNumberFormat="1" applyFont="1"/>
    <xf numFmtId="0" fontId="20" fillId="0" borderId="7" xfId="5" applyFont="1" applyBorder="1" applyAlignment="1">
      <alignment horizontal="center" vertical="center"/>
    </xf>
    <xf numFmtId="0" fontId="20" fillId="0" borderId="7" xfId="5" applyFont="1" applyBorder="1"/>
    <xf numFmtId="0" fontId="20" fillId="0" borderId="0" xfId="5" applyFont="1" applyAlignment="1">
      <alignment horizontal="center" vertical="center"/>
    </xf>
    <xf numFmtId="1" fontId="20" fillId="0" borderId="2" xfId="4" applyNumberFormat="1" applyFont="1" applyFill="1" applyBorder="1" applyAlignment="1">
      <alignment horizontal="center"/>
    </xf>
    <xf numFmtId="165" fontId="20" fillId="0" borderId="2" xfId="4" applyNumberFormat="1" applyFont="1" applyFill="1" applyBorder="1" applyAlignment="1">
      <alignment horizontal="center"/>
    </xf>
    <xf numFmtId="4" fontId="20" fillId="0" borderId="2" xfId="4" applyNumberFormat="1" applyFont="1" applyFill="1" applyBorder="1" applyAlignment="1">
      <alignment horizontal="center"/>
    </xf>
    <xf numFmtId="164" fontId="20" fillId="0" borderId="11" xfId="1" applyFont="1" applyBorder="1" applyAlignment="1">
      <alignment horizontal="center"/>
    </xf>
    <xf numFmtId="0" fontId="20" fillId="0" borderId="8" xfId="5" applyFont="1" applyBorder="1" applyAlignment="1">
      <alignment horizontal="center"/>
    </xf>
    <xf numFmtId="0" fontId="18" fillId="0" borderId="2" xfId="3" applyFont="1" applyBorder="1" applyAlignment="1">
      <alignment horizontal="left" vertical="center" wrapText="1"/>
    </xf>
    <xf numFmtId="164" fontId="20" fillId="0" borderId="2" xfId="4" applyFont="1" applyFill="1" applyBorder="1" applyAlignment="1">
      <alignment horizontal="center"/>
    </xf>
    <xf numFmtId="164" fontId="18" fillId="0" borderId="2" xfId="6" applyFont="1" applyFill="1" applyBorder="1" applyAlignment="1">
      <alignment horizontal="center" vertical="center" wrapText="1"/>
    </xf>
    <xf numFmtId="164" fontId="18" fillId="0" borderId="2" xfId="3" applyNumberFormat="1" applyFont="1" applyBorder="1" applyAlignment="1">
      <alignment horizontal="center" vertical="center" wrapText="1"/>
    </xf>
    <xf numFmtId="164" fontId="20" fillId="0" borderId="2" xfId="1" applyFont="1" applyBorder="1"/>
    <xf numFmtId="0" fontId="20" fillId="0" borderId="2" xfId="5" applyFont="1" applyBorder="1"/>
    <xf numFmtId="164" fontId="18" fillId="0" borderId="2" xfId="4" applyFont="1" applyFill="1" applyBorder="1" applyAlignment="1">
      <alignment horizontal="center" vertical="center" wrapText="1"/>
    </xf>
    <xf numFmtId="0" fontId="18" fillId="0" borderId="2" xfId="3" applyFont="1" applyBorder="1" applyAlignment="1">
      <alignment vertical="center" wrapText="1"/>
    </xf>
    <xf numFmtId="164" fontId="18" fillId="0" borderId="2" xfId="4" applyFont="1" applyFill="1" applyBorder="1" applyAlignment="1">
      <alignment horizontal="right" vertical="center" wrapText="1"/>
    </xf>
    <xf numFmtId="0" fontId="18" fillId="0" borderId="2" xfId="3" applyFont="1" applyBorder="1" applyAlignment="1">
      <alignment horizontal="left" vertical="center"/>
    </xf>
    <xf numFmtId="0" fontId="18" fillId="0" borderId="2" xfId="3" applyFont="1" applyBorder="1" applyAlignment="1">
      <alignment horizontal="left" wrapText="1"/>
    </xf>
    <xf numFmtId="164" fontId="18" fillId="0" borderId="2" xfId="4" applyFont="1" applyFill="1" applyBorder="1" applyAlignment="1">
      <alignment horizontal="center" wrapText="1"/>
    </xf>
    <xf numFmtId="164" fontId="18" fillId="0" borderId="2" xfId="4" applyFont="1" applyFill="1" applyBorder="1" applyAlignment="1">
      <alignment horizontal="center" vertical="center"/>
    </xf>
    <xf numFmtId="0" fontId="20" fillId="10" borderId="2" xfId="3" applyFont="1" applyFill="1" applyBorder="1" applyAlignment="1">
      <alignment horizontal="left" wrapText="1"/>
    </xf>
    <xf numFmtId="164" fontId="20" fillId="10" borderId="2" xfId="4" applyFont="1" applyFill="1" applyBorder="1" applyAlignment="1">
      <alignment horizontal="center"/>
    </xf>
    <xf numFmtId="164" fontId="20" fillId="10" borderId="2" xfId="4" applyFont="1" applyFill="1" applyBorder="1" applyAlignment="1">
      <alignment horizontal="center" wrapText="1"/>
    </xf>
    <xf numFmtId="164" fontId="20" fillId="10" borderId="2" xfId="6" applyFont="1" applyFill="1" applyBorder="1" applyAlignment="1">
      <alignment horizontal="center" vertical="center" wrapText="1"/>
    </xf>
    <xf numFmtId="164" fontId="20" fillId="10" borderId="2" xfId="3" applyNumberFormat="1" applyFont="1" applyFill="1" applyBorder="1" applyAlignment="1">
      <alignment horizontal="center" vertical="center" wrapText="1"/>
    </xf>
    <xf numFmtId="164" fontId="20" fillId="10" borderId="2" xfId="1" applyFont="1" applyFill="1" applyBorder="1" applyAlignment="1">
      <alignment horizontal="center" vertical="center"/>
    </xf>
    <xf numFmtId="164" fontId="18" fillId="0" borderId="2" xfId="6" applyFont="1" applyFill="1" applyBorder="1" applyAlignment="1">
      <alignment horizontal="center" vertical="center"/>
    </xf>
    <xf numFmtId="0" fontId="18" fillId="0" borderId="2" xfId="3" applyFont="1" applyBorder="1" applyAlignment="1">
      <alignment horizontal="left"/>
    </xf>
    <xf numFmtId="164" fontId="18" fillId="0" borderId="2" xfId="4" applyFont="1" applyFill="1" applyBorder="1" applyAlignment="1">
      <alignment horizontal="center"/>
    </xf>
    <xf numFmtId="0" fontId="18" fillId="10" borderId="2" xfId="3" applyFont="1" applyFill="1" applyBorder="1" applyAlignment="1">
      <alignment horizontal="left" wrapText="1"/>
    </xf>
    <xf numFmtId="4" fontId="20" fillId="10" borderId="2" xfId="4" applyNumberFormat="1" applyFont="1" applyFill="1" applyBorder="1" applyAlignment="1">
      <alignment horizontal="center"/>
    </xf>
    <xf numFmtId="164" fontId="18" fillId="10" borderId="2" xfId="6" applyFont="1" applyFill="1" applyBorder="1" applyAlignment="1">
      <alignment horizontal="center" vertical="center" wrapText="1"/>
    </xf>
    <xf numFmtId="164" fontId="18" fillId="10" borderId="2" xfId="3" applyNumberFormat="1" applyFont="1" applyFill="1" applyBorder="1" applyAlignment="1">
      <alignment horizontal="center" vertical="center" wrapText="1"/>
    </xf>
    <xf numFmtId="0" fontId="18" fillId="10" borderId="2" xfId="3" applyFont="1" applyFill="1" applyBorder="1" applyAlignment="1">
      <alignment horizontal="left"/>
    </xf>
    <xf numFmtId="164" fontId="18" fillId="10" borderId="2" xfId="4" applyFont="1" applyFill="1" applyBorder="1" applyAlignment="1">
      <alignment horizontal="center"/>
    </xf>
    <xf numFmtId="4" fontId="18" fillId="0" borderId="2" xfId="4" applyNumberFormat="1" applyFont="1" applyFill="1" applyBorder="1" applyAlignment="1">
      <alignment horizontal="center"/>
    </xf>
    <xf numFmtId="4" fontId="18" fillId="10" borderId="2" xfId="4" applyNumberFormat="1" applyFont="1" applyFill="1" applyBorder="1" applyAlignment="1">
      <alignment horizontal="center"/>
    </xf>
    <xf numFmtId="4" fontId="20" fillId="0" borderId="2" xfId="7" applyNumberFormat="1" applyFont="1" applyFill="1" applyBorder="1" applyAlignment="1">
      <alignment horizontal="center"/>
    </xf>
    <xf numFmtId="0" fontId="18" fillId="0" borderId="2" xfId="3" applyFont="1" applyBorder="1" applyAlignment="1">
      <alignment wrapText="1"/>
    </xf>
    <xf numFmtId="164" fontId="18" fillId="0" borderId="2" xfId="4" applyFont="1" applyFill="1" applyBorder="1" applyAlignment="1">
      <alignment horizontal="right" wrapText="1"/>
    </xf>
    <xf numFmtId="0" fontId="20" fillId="0" borderId="2" xfId="0" applyFont="1" applyBorder="1" applyAlignment="1">
      <alignment horizontal="center"/>
    </xf>
    <xf numFmtId="164" fontId="18" fillId="10" borderId="2" xfId="1" applyFont="1" applyFill="1" applyBorder="1" applyAlignment="1">
      <alignment horizontal="center" vertical="center"/>
    </xf>
    <xf numFmtId="4" fontId="20" fillId="0" borderId="2" xfId="5" applyNumberFormat="1" applyFont="1" applyBorder="1"/>
    <xf numFmtId="43" fontId="20" fillId="0" borderId="2" xfId="5" applyNumberFormat="1" applyFont="1" applyBorder="1"/>
    <xf numFmtId="164" fontId="18" fillId="10" borderId="2" xfId="1" applyFont="1" applyFill="1" applyBorder="1" applyAlignment="1">
      <alignment vertical="center"/>
    </xf>
    <xf numFmtId="15" fontId="18" fillId="10" borderId="2" xfId="0" applyNumberFormat="1" applyFont="1" applyFill="1" applyBorder="1" applyAlignment="1">
      <alignment horizontal="left" vertical="center" wrapText="1"/>
    </xf>
    <xf numFmtId="0" fontId="18" fillId="10" borderId="2" xfId="0" applyFont="1" applyFill="1" applyBorder="1" applyAlignment="1">
      <alignment vertical="center" wrapText="1"/>
    </xf>
    <xf numFmtId="0" fontId="18" fillId="10" borderId="2" xfId="0" applyFont="1" applyFill="1" applyBorder="1" applyAlignment="1">
      <alignment horizontal="center"/>
    </xf>
    <xf numFmtId="4" fontId="18" fillId="10" borderId="2" xfId="5" applyNumberFormat="1" applyFont="1" applyFill="1" applyBorder="1"/>
    <xf numFmtId="43" fontId="18" fillId="10" borderId="2" xfId="5" applyNumberFormat="1" applyFont="1" applyFill="1" applyBorder="1"/>
    <xf numFmtId="4" fontId="20" fillId="0" borderId="2" xfId="5" applyNumberFormat="1" applyFont="1" applyBorder="1" applyAlignment="1">
      <alignment horizontal="center"/>
    </xf>
    <xf numFmtId="0" fontId="20" fillId="0" borderId="2" xfId="3" applyFont="1" applyBorder="1" applyAlignment="1">
      <alignment horizontal="left" wrapText="1"/>
    </xf>
    <xf numFmtId="164" fontId="20" fillId="0" borderId="2" xfId="4" applyFont="1" applyFill="1" applyBorder="1" applyAlignment="1">
      <alignment horizontal="center" wrapText="1"/>
    </xf>
    <xf numFmtId="164" fontId="20" fillId="0" borderId="2" xfId="6" applyFont="1" applyFill="1" applyBorder="1" applyAlignment="1">
      <alignment horizontal="center" vertical="center" wrapText="1"/>
    </xf>
    <xf numFmtId="164" fontId="20" fillId="0" borderId="2" xfId="3" applyNumberFormat="1" applyFont="1" applyBorder="1" applyAlignment="1">
      <alignment horizontal="center" vertical="center" wrapText="1"/>
    </xf>
    <xf numFmtId="164" fontId="18" fillId="10" borderId="2" xfId="4" applyFont="1" applyFill="1" applyBorder="1" applyAlignment="1">
      <alignment horizontal="center" wrapText="1"/>
    </xf>
    <xf numFmtId="1" fontId="20" fillId="0" borderId="2" xfId="5" applyNumberFormat="1" applyFont="1" applyBorder="1"/>
    <xf numFmtId="0" fontId="20" fillId="10" borderId="2" xfId="5" applyFont="1" applyFill="1" applyBorder="1"/>
    <xf numFmtId="164" fontId="20" fillId="0" borderId="2" xfId="1" applyFont="1" applyBorder="1" applyAlignment="1">
      <alignment horizontal="center"/>
    </xf>
    <xf numFmtId="164" fontId="18" fillId="0" borderId="2" xfId="1" applyFont="1" applyBorder="1" applyAlignment="1">
      <alignment horizontal="center"/>
    </xf>
    <xf numFmtId="164" fontId="20" fillId="10" borderId="2" xfId="1" applyFont="1" applyFill="1" applyBorder="1" applyAlignment="1">
      <alignment horizontal="center"/>
    </xf>
    <xf numFmtId="164" fontId="18" fillId="10" borderId="2" xfId="1" applyFont="1" applyFill="1" applyBorder="1" applyAlignment="1">
      <alignment horizontal="center"/>
    </xf>
    <xf numFmtId="164" fontId="20" fillId="0" borderId="0" xfId="1" applyFont="1" applyAlignment="1">
      <alignment horizontal="center"/>
    </xf>
    <xf numFmtId="164" fontId="20" fillId="0" borderId="8" xfId="1" applyFont="1" applyBorder="1" applyAlignment="1">
      <alignment horizontal="center"/>
    </xf>
    <xf numFmtId="164" fontId="18" fillId="0" borderId="2" xfId="1" applyFont="1" applyBorder="1" applyAlignment="1">
      <alignment horizontal="center" vertical="center"/>
    </xf>
    <xf numFmtId="0" fontId="13" fillId="0" borderId="0" xfId="5" applyFont="1" applyAlignment="1">
      <alignment horizontal="right"/>
    </xf>
    <xf numFmtId="0" fontId="11" fillId="0" borderId="0" xfId="5" applyFont="1" applyAlignment="1">
      <alignment horizontal="right"/>
    </xf>
    <xf numFmtId="0" fontId="20" fillId="0" borderId="2" xfId="5" applyFont="1" applyBorder="1" applyAlignment="1">
      <alignment horizontal="center" vertical="center"/>
    </xf>
    <xf numFmtId="1" fontId="20" fillId="12" borderId="2" xfId="4" applyNumberFormat="1" applyFont="1" applyFill="1" applyBorder="1" applyAlignment="1">
      <alignment horizontal="center"/>
    </xf>
    <xf numFmtId="0" fontId="18" fillId="12" borderId="2" xfId="3" applyFont="1" applyFill="1" applyBorder="1" applyAlignment="1">
      <alignment horizontal="left" wrapText="1"/>
    </xf>
    <xf numFmtId="164" fontId="18" fillId="12" borderId="2" xfId="4" applyFont="1" applyFill="1" applyBorder="1" applyAlignment="1">
      <alignment horizontal="center" wrapText="1"/>
    </xf>
    <xf numFmtId="164" fontId="18" fillId="12" borderId="2" xfId="6" applyFont="1" applyFill="1" applyBorder="1" applyAlignment="1">
      <alignment horizontal="center" vertical="center" wrapText="1"/>
    </xf>
    <xf numFmtId="164" fontId="18" fillId="12" borderId="2" xfId="3" applyNumberFormat="1" applyFont="1" applyFill="1" applyBorder="1" applyAlignment="1">
      <alignment horizontal="center" vertical="center" wrapText="1"/>
    </xf>
    <xf numFmtId="164" fontId="20" fillId="12" borderId="2" xfId="1" applyFont="1" applyFill="1" applyBorder="1" applyAlignment="1">
      <alignment horizontal="center"/>
    </xf>
    <xf numFmtId="0" fontId="20" fillId="12" borderId="2" xfId="5" applyFont="1" applyFill="1" applyBorder="1"/>
    <xf numFmtId="0" fontId="20" fillId="12" borderId="2" xfId="5" applyFont="1" applyFill="1" applyBorder="1" applyAlignment="1">
      <alignment horizontal="center" vertical="center"/>
    </xf>
    <xf numFmtId="4" fontId="20" fillId="12" borderId="2" xfId="4" applyNumberFormat="1" applyFont="1" applyFill="1" applyBorder="1" applyAlignment="1">
      <alignment horizontal="center"/>
    </xf>
    <xf numFmtId="0" fontId="18" fillId="12" borderId="2" xfId="3" applyFont="1" applyFill="1" applyBorder="1" applyAlignment="1">
      <alignment horizontal="left"/>
    </xf>
    <xf numFmtId="164" fontId="18" fillId="12" borderId="2" xfId="4" applyFont="1" applyFill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24" fillId="0" borderId="0" xfId="5" applyFont="1"/>
    <xf numFmtId="0" fontId="24" fillId="0" borderId="2" xfId="5" applyFont="1" applyBorder="1" applyAlignment="1">
      <alignment horizontal="center" vertical="center"/>
    </xf>
    <xf numFmtId="0" fontId="26" fillId="0" borderId="0" xfId="5" applyFont="1"/>
    <xf numFmtId="1" fontId="20" fillId="0" borderId="2" xfId="5" applyNumberFormat="1" applyFont="1" applyBorder="1" applyAlignment="1">
      <alignment horizontal="center"/>
    </xf>
    <xf numFmtId="0" fontId="18" fillId="0" borderId="0" xfId="5" applyFont="1" applyAlignment="1">
      <alignment horizontal="center"/>
    </xf>
    <xf numFmtId="0" fontId="20" fillId="10" borderId="0" xfId="5" applyFont="1" applyFill="1" applyAlignment="1">
      <alignment horizontal="center"/>
    </xf>
    <xf numFmtId="1" fontId="20" fillId="10" borderId="2" xfId="4" applyNumberFormat="1" applyFont="1" applyFill="1" applyBorder="1" applyAlignment="1">
      <alignment horizontal="center"/>
    </xf>
    <xf numFmtId="4" fontId="20" fillId="10" borderId="2" xfId="5" applyNumberFormat="1" applyFont="1" applyFill="1" applyBorder="1" applyAlignment="1">
      <alignment horizontal="center"/>
    </xf>
    <xf numFmtId="4" fontId="20" fillId="10" borderId="2" xfId="5" applyNumberFormat="1" applyFont="1" applyFill="1" applyBorder="1"/>
    <xf numFmtId="164" fontId="20" fillId="10" borderId="2" xfId="1" applyFont="1" applyFill="1" applyBorder="1"/>
    <xf numFmtId="4" fontId="20" fillId="10" borderId="2" xfId="7" applyNumberFormat="1" applyFont="1" applyFill="1" applyBorder="1" applyAlignment="1">
      <alignment horizontal="center"/>
    </xf>
    <xf numFmtId="0" fontId="20" fillId="10" borderId="2" xfId="0" applyFont="1" applyFill="1" applyBorder="1" applyAlignment="1">
      <alignment horizontal="left"/>
    </xf>
    <xf numFmtId="164" fontId="18" fillId="10" borderId="2" xfId="4" applyFont="1" applyFill="1" applyBorder="1" applyAlignment="1">
      <alignment horizontal="right" wrapText="1"/>
    </xf>
    <xf numFmtId="164" fontId="20" fillId="10" borderId="2" xfId="4" applyFont="1" applyFill="1" applyBorder="1" applyAlignment="1">
      <alignment horizontal="right" wrapText="1"/>
    </xf>
    <xf numFmtId="0" fontId="20" fillId="10" borderId="2" xfId="0" applyFont="1" applyFill="1" applyBorder="1" applyAlignment="1">
      <alignment horizontal="center"/>
    </xf>
    <xf numFmtId="43" fontId="20" fillId="10" borderId="2" xfId="5" applyNumberFormat="1" applyFont="1" applyFill="1" applyBorder="1"/>
    <xf numFmtId="1" fontId="20" fillId="13" borderId="2" xfId="4" applyNumberFormat="1" applyFont="1" applyFill="1" applyBorder="1" applyAlignment="1">
      <alignment horizontal="center"/>
    </xf>
    <xf numFmtId="0" fontId="18" fillId="13" borderId="2" xfId="3" applyFont="1" applyFill="1" applyBorder="1" applyAlignment="1">
      <alignment horizontal="left" vertical="center"/>
    </xf>
    <xf numFmtId="164" fontId="20" fillId="13" borderId="2" xfId="4" applyFont="1" applyFill="1" applyBorder="1" applyAlignment="1">
      <alignment horizontal="center"/>
    </xf>
    <xf numFmtId="164" fontId="18" fillId="13" borderId="2" xfId="4" applyFont="1" applyFill="1" applyBorder="1" applyAlignment="1">
      <alignment horizontal="center" vertical="center"/>
    </xf>
    <xf numFmtId="164" fontId="18" fillId="13" borderId="2" xfId="6" applyFont="1" applyFill="1" applyBorder="1" applyAlignment="1">
      <alignment horizontal="center" vertical="center" wrapText="1"/>
    </xf>
    <xf numFmtId="164" fontId="18" fillId="13" borderId="2" xfId="3" applyNumberFormat="1" applyFont="1" applyFill="1" applyBorder="1" applyAlignment="1">
      <alignment horizontal="center" vertical="center" wrapText="1"/>
    </xf>
    <xf numFmtId="164" fontId="20" fillId="13" borderId="2" xfId="1" applyFont="1" applyFill="1" applyBorder="1" applyAlignment="1">
      <alignment horizontal="center"/>
    </xf>
    <xf numFmtId="0" fontId="20" fillId="13" borderId="2" xfId="5" applyFont="1" applyFill="1" applyBorder="1"/>
    <xf numFmtId="0" fontId="20" fillId="13" borderId="2" xfId="5" applyFont="1" applyFill="1" applyBorder="1" applyAlignment="1">
      <alignment horizontal="center" vertical="center"/>
    </xf>
    <xf numFmtId="4" fontId="20" fillId="13" borderId="2" xfId="5" applyNumberFormat="1" applyFont="1" applyFill="1" applyBorder="1" applyAlignment="1">
      <alignment horizontal="center"/>
    </xf>
    <xf numFmtId="4" fontId="20" fillId="13" borderId="2" xfId="5" applyNumberFormat="1" applyFont="1" applyFill="1" applyBorder="1"/>
    <xf numFmtId="164" fontId="20" fillId="13" borderId="2" xfId="1" applyFont="1" applyFill="1" applyBorder="1"/>
    <xf numFmtId="164" fontId="20" fillId="13" borderId="2" xfId="6" applyFont="1" applyFill="1" applyBorder="1" applyAlignment="1">
      <alignment horizontal="center" vertical="center" wrapText="1"/>
    </xf>
    <xf numFmtId="164" fontId="20" fillId="13" borderId="2" xfId="3" applyNumberFormat="1" applyFont="1" applyFill="1" applyBorder="1" applyAlignment="1">
      <alignment horizontal="center" vertical="center" wrapText="1"/>
    </xf>
    <xf numFmtId="164" fontId="3" fillId="0" borderId="0" xfId="3" applyNumberFormat="1" applyFont="1" applyAlignment="1">
      <alignment horizontal="center" vertical="center" wrapText="1"/>
    </xf>
    <xf numFmtId="1" fontId="13" fillId="0" borderId="0" xfId="4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13" fillId="0" borderId="7" xfId="5" applyFont="1" applyBorder="1" applyAlignment="1">
      <alignment horizontal="center" vertical="center"/>
    </xf>
    <xf numFmtId="0" fontId="13" fillId="0" borderId="3" xfId="5" applyFont="1" applyBorder="1" applyAlignment="1">
      <alignment horizontal="center" vertical="center"/>
    </xf>
    <xf numFmtId="0" fontId="13" fillId="0" borderId="2" xfId="5" applyFont="1" applyBorder="1" applyAlignment="1">
      <alignment horizontal="right"/>
    </xf>
    <xf numFmtId="0" fontId="24" fillId="0" borderId="2" xfId="5" applyFont="1" applyBorder="1" applyAlignment="1">
      <alignment horizontal="right"/>
    </xf>
    <xf numFmtId="0" fontId="13" fillId="0" borderId="12" xfId="5" applyFont="1" applyBorder="1"/>
    <xf numFmtId="0" fontId="13" fillId="0" borderId="7" xfId="5" applyFont="1" applyBorder="1" applyAlignment="1">
      <alignment horizontal="right"/>
    </xf>
    <xf numFmtId="0" fontId="13" fillId="0" borderId="15" xfId="0" applyFont="1" applyBorder="1" applyAlignment="1">
      <alignment horizontal="center"/>
    </xf>
    <xf numFmtId="0" fontId="13" fillId="0" borderId="5" xfId="5" applyFont="1" applyBorder="1" applyAlignment="1">
      <alignment horizontal="center" vertical="center"/>
    </xf>
    <xf numFmtId="0" fontId="3" fillId="10" borderId="0" xfId="5" applyFont="1" applyFill="1" applyAlignment="1">
      <alignment horizontal="center" vertical="center"/>
    </xf>
    <xf numFmtId="0" fontId="13" fillId="10" borderId="0" xfId="5" applyFont="1" applyFill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13" fillId="0" borderId="0" xfId="5" applyFont="1" applyAlignment="1">
      <alignment horizontal="left" vertical="center"/>
    </xf>
    <xf numFmtId="0" fontId="3" fillId="0" borderId="2" xfId="3" applyFont="1" applyBorder="1" applyAlignment="1">
      <alignment horizontal="left" wrapText="1"/>
    </xf>
    <xf numFmtId="164" fontId="13" fillId="0" borderId="2" xfId="4" applyFont="1" applyFill="1" applyBorder="1" applyAlignment="1">
      <alignment horizontal="center"/>
    </xf>
    <xf numFmtId="164" fontId="3" fillId="0" borderId="2" xfId="4" applyFont="1" applyFill="1" applyBorder="1" applyAlignment="1">
      <alignment horizontal="center" wrapText="1"/>
    </xf>
    <xf numFmtId="164" fontId="3" fillId="0" borderId="2" xfId="6" applyFont="1" applyFill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center" vertical="center" wrapText="1"/>
    </xf>
    <xf numFmtId="164" fontId="13" fillId="0" borderId="2" xfId="1" applyFont="1" applyBorder="1"/>
    <xf numFmtId="1" fontId="13" fillId="10" borderId="2" xfId="4" applyNumberFormat="1" applyFont="1" applyFill="1" applyBorder="1" applyAlignment="1">
      <alignment horizontal="center"/>
    </xf>
    <xf numFmtId="0" fontId="3" fillId="10" borderId="2" xfId="3" applyFont="1" applyFill="1" applyBorder="1" applyAlignment="1">
      <alignment horizontal="left" wrapText="1"/>
    </xf>
    <xf numFmtId="4" fontId="13" fillId="10" borderId="2" xfId="4" applyNumberFormat="1" applyFont="1" applyFill="1" applyBorder="1" applyAlignment="1">
      <alignment horizontal="center"/>
    </xf>
    <xf numFmtId="164" fontId="3" fillId="10" borderId="2" xfId="6" applyFont="1" applyFill="1" applyBorder="1" applyAlignment="1">
      <alignment horizontal="center" vertical="center" wrapText="1"/>
    </xf>
    <xf numFmtId="164" fontId="3" fillId="10" borderId="2" xfId="3" applyNumberFormat="1" applyFont="1" applyFill="1" applyBorder="1" applyAlignment="1">
      <alignment horizontal="center" vertical="center" wrapText="1"/>
    </xf>
    <xf numFmtId="4" fontId="13" fillId="0" borderId="2" xfId="5" applyNumberFormat="1" applyFont="1" applyBorder="1" applyAlignment="1">
      <alignment horizontal="center"/>
    </xf>
    <xf numFmtId="4" fontId="13" fillId="0" borderId="2" xfId="5" applyNumberFormat="1" applyFont="1" applyBorder="1"/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horizontal="right"/>
    </xf>
    <xf numFmtId="1" fontId="13" fillId="0" borderId="12" xfId="4" applyNumberFormat="1" applyFont="1" applyFill="1" applyBorder="1" applyAlignment="1">
      <alignment horizontal="center"/>
    </xf>
    <xf numFmtId="164" fontId="13" fillId="0" borderId="17" xfId="4" applyFont="1" applyFill="1" applyBorder="1" applyAlignment="1">
      <alignment horizontal="center"/>
    </xf>
    <xf numFmtId="4" fontId="13" fillId="0" borderId="17" xfId="4" applyNumberFormat="1" applyFont="1" applyFill="1" applyBorder="1" applyAlignment="1">
      <alignment horizontal="center"/>
    </xf>
    <xf numFmtId="4" fontId="3" fillId="10" borderId="0" xfId="4" applyNumberFormat="1" applyFont="1" applyFill="1" applyBorder="1" applyAlignment="1">
      <alignment horizontal="center"/>
    </xf>
    <xf numFmtId="0" fontId="3" fillId="10" borderId="1" xfId="5" applyFont="1" applyFill="1" applyBorder="1" applyAlignment="1">
      <alignment horizontal="center" vertical="center"/>
    </xf>
    <xf numFmtId="0" fontId="3" fillId="10" borderId="7" xfId="5" applyFont="1" applyFill="1" applyBorder="1"/>
    <xf numFmtId="0" fontId="3" fillId="10" borderId="1" xfId="5" applyFont="1" applyFill="1" applyBorder="1"/>
    <xf numFmtId="1" fontId="3" fillId="0" borderId="2" xfId="4" applyNumberFormat="1" applyFont="1" applyFill="1" applyBorder="1" applyAlignment="1">
      <alignment horizontal="center"/>
    </xf>
    <xf numFmtId="164" fontId="3" fillId="0" borderId="2" xfId="4" applyFont="1" applyFill="1" applyBorder="1" applyAlignment="1">
      <alignment horizontal="center"/>
    </xf>
    <xf numFmtId="0" fontId="3" fillId="0" borderId="2" xfId="5" applyFont="1" applyBorder="1"/>
    <xf numFmtId="164" fontId="3" fillId="0" borderId="2" xfId="1" applyFont="1" applyBorder="1"/>
    <xf numFmtId="0" fontId="3" fillId="0" borderId="2" xfId="3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 wrapText="1"/>
    </xf>
    <xf numFmtId="164" fontId="3" fillId="0" borderId="2" xfId="4" applyFont="1" applyFill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/>
    </xf>
    <xf numFmtId="0" fontId="3" fillId="0" borderId="2" xfId="3" applyFont="1" applyBorder="1" applyAlignment="1">
      <alignment horizontal="left"/>
    </xf>
    <xf numFmtId="1" fontId="3" fillId="10" borderId="2" xfId="4" applyNumberFormat="1" applyFont="1" applyFill="1" applyBorder="1" applyAlignment="1">
      <alignment horizontal="center"/>
    </xf>
    <xf numFmtId="0" fontId="3" fillId="10" borderId="2" xfId="3" applyFont="1" applyFill="1" applyBorder="1" applyAlignment="1">
      <alignment horizontal="left"/>
    </xf>
    <xf numFmtId="4" fontId="3" fillId="10" borderId="2" xfId="4" applyNumberFormat="1" applyFont="1" applyFill="1" applyBorder="1" applyAlignment="1">
      <alignment horizontal="center"/>
    </xf>
    <xf numFmtId="164" fontId="3" fillId="10" borderId="2" xfId="4" applyFont="1" applyFill="1" applyBorder="1" applyAlignment="1">
      <alignment horizontal="center"/>
    </xf>
    <xf numFmtId="4" fontId="3" fillId="0" borderId="2" xfId="7" applyNumberFormat="1" applyFont="1" applyFill="1" applyBorder="1" applyAlignment="1">
      <alignment horizontal="center"/>
    </xf>
    <xf numFmtId="0" fontId="3" fillId="10" borderId="2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horizontal="center"/>
    </xf>
    <xf numFmtId="164" fontId="3" fillId="10" borderId="2" xfId="1" applyFont="1" applyFill="1" applyBorder="1" applyAlignment="1">
      <alignment vertical="center"/>
    </xf>
    <xf numFmtId="4" fontId="3" fillId="10" borderId="2" xfId="5" applyNumberFormat="1" applyFont="1" applyFill="1" applyBorder="1"/>
    <xf numFmtId="43" fontId="3" fillId="10" borderId="2" xfId="5" applyNumberFormat="1" applyFont="1" applyFill="1" applyBorder="1"/>
    <xf numFmtId="164" fontId="3" fillId="10" borderId="2" xfId="1" applyFont="1" applyFill="1" applyBorder="1"/>
    <xf numFmtId="0" fontId="3" fillId="0" borderId="0" xfId="3" applyFont="1" applyAlignment="1">
      <alignment vertical="center" wrapText="1"/>
    </xf>
    <xf numFmtId="0" fontId="3" fillId="0" borderId="2" xfId="3" applyFont="1" applyBorder="1" applyAlignment="1">
      <alignment vertical="center" wrapText="1"/>
    </xf>
    <xf numFmtId="164" fontId="3" fillId="0" borderId="2" xfId="4" applyFont="1" applyFill="1" applyBorder="1" applyAlignment="1">
      <alignment horizontal="right" vertical="center" wrapText="1"/>
    </xf>
    <xf numFmtId="164" fontId="13" fillId="0" borderId="0" xfId="4" applyFont="1" applyFill="1" applyBorder="1" applyAlignment="1">
      <alignment horizontal="center"/>
    </xf>
    <xf numFmtId="0" fontId="3" fillId="0" borderId="0" xfId="3" applyFont="1" applyAlignment="1">
      <alignment horizontal="left" vertical="center"/>
    </xf>
    <xf numFmtId="164" fontId="3" fillId="0" borderId="2" xfId="4" applyFont="1" applyFill="1" applyBorder="1" applyAlignment="1">
      <alignment horizontal="center" vertical="center"/>
    </xf>
    <xf numFmtId="164" fontId="3" fillId="0" borderId="2" xfId="6" applyFont="1" applyFill="1" applyBorder="1" applyAlignment="1">
      <alignment horizontal="center" vertical="center"/>
    </xf>
    <xf numFmtId="164" fontId="3" fillId="0" borderId="0" xfId="4" applyFont="1" applyFill="1" applyBorder="1" applyAlignment="1">
      <alignment horizontal="center" vertical="center"/>
    </xf>
    <xf numFmtId="164" fontId="3" fillId="0" borderId="0" xfId="6" applyFont="1" applyFill="1" applyBorder="1" applyAlignment="1">
      <alignment horizontal="center" vertical="center" wrapText="1"/>
    </xf>
    <xf numFmtId="0" fontId="3" fillId="0" borderId="0" xfId="3" applyFont="1" applyAlignment="1">
      <alignment horizontal="left" wrapText="1"/>
    </xf>
    <xf numFmtId="1" fontId="4" fillId="0" borderId="2" xfId="4" applyNumberFormat="1" applyFont="1" applyFill="1" applyBorder="1" applyAlignment="1">
      <alignment horizontal="center"/>
    </xf>
    <xf numFmtId="0" fontId="4" fillId="0" borderId="2" xfId="3" applyFont="1" applyBorder="1" applyAlignment="1">
      <alignment horizontal="left" wrapText="1"/>
    </xf>
    <xf numFmtId="164" fontId="4" fillId="0" borderId="2" xfId="4" applyFont="1" applyFill="1" applyBorder="1" applyAlignment="1">
      <alignment horizontal="center"/>
    </xf>
    <xf numFmtId="164" fontId="4" fillId="0" borderId="2" xfId="6" applyFont="1" applyFill="1" applyBorder="1" applyAlignment="1">
      <alignment horizontal="center" vertical="center"/>
    </xf>
    <xf numFmtId="164" fontId="4" fillId="0" borderId="2" xfId="6" applyFont="1" applyFill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 vertical="center" wrapText="1"/>
    </xf>
    <xf numFmtId="0" fontId="4" fillId="0" borderId="2" xfId="5" applyFont="1" applyBorder="1"/>
    <xf numFmtId="164" fontId="3" fillId="0" borderId="0" xfId="4" applyFont="1" applyFill="1" applyBorder="1" applyAlignment="1">
      <alignment horizontal="center" wrapText="1"/>
    </xf>
    <xf numFmtId="4" fontId="13" fillId="0" borderId="0" xfId="4" applyNumberFormat="1" applyFont="1" applyFill="1" applyBorder="1" applyAlignment="1">
      <alignment horizontal="center"/>
    </xf>
    <xf numFmtId="0" fontId="3" fillId="0" borderId="0" xfId="3" applyFont="1" applyAlignment="1">
      <alignment horizontal="left"/>
    </xf>
    <xf numFmtId="0" fontId="3" fillId="0" borderId="2" xfId="5" applyFont="1" applyBorder="1" applyAlignment="1">
      <alignment horizontal="center" vertical="center"/>
    </xf>
    <xf numFmtId="164" fontId="3" fillId="0" borderId="0" xfId="4" applyFont="1" applyFill="1" applyBorder="1" applyAlignment="1">
      <alignment horizontal="center"/>
    </xf>
    <xf numFmtId="1" fontId="3" fillId="10" borderId="12" xfId="4" applyNumberFormat="1" applyFont="1" applyFill="1" applyBorder="1" applyAlignment="1">
      <alignment horizontal="center"/>
    </xf>
    <xf numFmtId="0" fontId="3" fillId="10" borderId="0" xfId="3" applyFont="1" applyFill="1" applyAlignment="1">
      <alignment horizontal="left"/>
    </xf>
    <xf numFmtId="164" fontId="3" fillId="10" borderId="0" xfId="1" applyFont="1" applyFill="1" applyBorder="1"/>
    <xf numFmtId="164" fontId="3" fillId="10" borderId="0" xfId="4" applyFont="1" applyFill="1" applyBorder="1" applyAlignment="1">
      <alignment horizontal="center"/>
    </xf>
    <xf numFmtId="164" fontId="3" fillId="10" borderId="0" xfId="6" applyFont="1" applyFill="1" applyBorder="1" applyAlignment="1">
      <alignment horizontal="center" vertical="center" wrapText="1"/>
    </xf>
    <xf numFmtId="164" fontId="3" fillId="10" borderId="0" xfId="3" applyNumberFormat="1" applyFont="1" applyFill="1" applyAlignment="1">
      <alignment horizontal="center" vertical="center" wrapText="1"/>
    </xf>
    <xf numFmtId="4" fontId="13" fillId="0" borderId="17" xfId="7" applyNumberFormat="1" applyFont="1" applyFill="1" applyBorder="1" applyAlignment="1">
      <alignment horizontal="center"/>
    </xf>
    <xf numFmtId="4" fontId="13" fillId="0" borderId="2" xfId="7" applyNumberFormat="1" applyFont="1" applyFill="1" applyBorder="1" applyAlignment="1">
      <alignment horizontal="center"/>
    </xf>
    <xf numFmtId="4" fontId="13" fillId="0" borderId="0" xfId="7" applyNumberFormat="1" applyFont="1" applyFill="1" applyBorder="1" applyAlignment="1">
      <alignment horizontal="center"/>
    </xf>
    <xf numFmtId="164" fontId="3" fillId="0" borderId="0" xfId="6" applyFont="1" applyFill="1" applyBorder="1" applyAlignment="1">
      <alignment horizontal="center" vertical="center"/>
    </xf>
    <xf numFmtId="0" fontId="3" fillId="0" borderId="0" xfId="3" applyFont="1" applyAlignment="1">
      <alignment wrapText="1"/>
    </xf>
    <xf numFmtId="0" fontId="3" fillId="0" borderId="2" xfId="3" applyFont="1" applyBorder="1" applyAlignment="1">
      <alignment wrapText="1"/>
    </xf>
    <xf numFmtId="164" fontId="3" fillId="0" borderId="2" xfId="4" applyFont="1" applyFill="1" applyBorder="1" applyAlignment="1">
      <alignment horizontal="right" wrapText="1"/>
    </xf>
    <xf numFmtId="164" fontId="3" fillId="0" borderId="0" xfId="4" applyFont="1" applyFill="1" applyBorder="1" applyAlignment="1">
      <alignment horizontal="right" wrapText="1"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64" fontId="3" fillId="10" borderId="2" xfId="1" applyFont="1" applyFill="1" applyBorder="1" applyAlignment="1">
      <alignment horizontal="center" vertical="center"/>
    </xf>
    <xf numFmtId="43" fontId="13" fillId="0" borderId="2" xfId="5" applyNumberFormat="1" applyFont="1" applyBorder="1"/>
    <xf numFmtId="15" fontId="3" fillId="10" borderId="2" xfId="0" applyNumberFormat="1" applyFont="1" applyFill="1" applyBorder="1" applyAlignment="1">
      <alignment horizontal="left" vertical="center" wrapText="1"/>
    </xf>
    <xf numFmtId="1" fontId="21" fillId="0" borderId="0" xfId="5" applyNumberFormat="1" applyFont="1" applyAlignment="1">
      <alignment horizontal="center"/>
    </xf>
    <xf numFmtId="1" fontId="3" fillId="10" borderId="0" xfId="4" applyNumberFormat="1" applyFont="1" applyFill="1" applyBorder="1" applyAlignment="1">
      <alignment horizontal="center"/>
    </xf>
    <xf numFmtId="0" fontId="3" fillId="10" borderId="0" xfId="3" applyFont="1" applyFill="1" applyAlignment="1">
      <alignment horizontal="left" wrapText="1"/>
    </xf>
    <xf numFmtId="0" fontId="13" fillId="10" borderId="0" xfId="5" applyFont="1" applyFill="1" applyAlignment="1">
      <alignment horizontal="right"/>
    </xf>
    <xf numFmtId="164" fontId="3" fillId="14" borderId="2" xfId="4" applyFont="1" applyFill="1" applyBorder="1" applyAlignment="1">
      <alignment horizontal="center" wrapText="1"/>
    </xf>
    <xf numFmtId="164" fontId="3" fillId="14" borderId="2" xfId="6" applyFont="1" applyFill="1" applyBorder="1" applyAlignment="1">
      <alignment horizontal="center" vertical="center" wrapText="1"/>
    </xf>
    <xf numFmtId="164" fontId="3" fillId="14" borderId="2" xfId="3" applyNumberFormat="1" applyFont="1" applyFill="1" applyBorder="1" applyAlignment="1">
      <alignment horizontal="center" vertical="center" wrapText="1"/>
    </xf>
    <xf numFmtId="164" fontId="3" fillId="14" borderId="2" xfId="1" applyFont="1" applyFill="1" applyBorder="1" applyAlignment="1">
      <alignment vertical="center"/>
    </xf>
    <xf numFmtId="4" fontId="13" fillId="14" borderId="2" xfId="5" applyNumberFormat="1" applyFont="1" applyFill="1" applyBorder="1"/>
    <xf numFmtId="43" fontId="13" fillId="14" borderId="2" xfId="5" applyNumberFormat="1" applyFont="1" applyFill="1" applyBorder="1"/>
    <xf numFmtId="164" fontId="3" fillId="14" borderId="2" xfId="4" applyFont="1" applyFill="1" applyBorder="1" applyAlignment="1">
      <alignment horizontal="right" wrapText="1"/>
    </xf>
    <xf numFmtId="164" fontId="3" fillId="14" borderId="2" xfId="6" applyFont="1" applyFill="1" applyBorder="1" applyAlignment="1">
      <alignment horizontal="center" vertical="center"/>
    </xf>
    <xf numFmtId="164" fontId="3" fillId="14" borderId="2" xfId="4" applyFont="1" applyFill="1" applyBorder="1" applyAlignment="1">
      <alignment horizontal="center"/>
    </xf>
    <xf numFmtId="164" fontId="3" fillId="14" borderId="2" xfId="4" applyFont="1" applyFill="1" applyBorder="1" applyAlignment="1">
      <alignment horizontal="center" vertical="center"/>
    </xf>
    <xf numFmtId="164" fontId="3" fillId="0" borderId="17" xfId="4" applyFont="1" applyFill="1" applyBorder="1" applyAlignment="1">
      <alignment horizontal="center" vertical="center"/>
    </xf>
    <xf numFmtId="164" fontId="3" fillId="0" borderId="17" xfId="4" applyFont="1" applyFill="1" applyBorder="1" applyAlignment="1">
      <alignment horizontal="right" vertical="center" wrapText="1"/>
    </xf>
    <xf numFmtId="164" fontId="3" fillId="14" borderId="2" xfId="4" applyFont="1" applyFill="1" applyBorder="1" applyAlignment="1">
      <alignment horizontal="right" vertical="center" wrapText="1"/>
    </xf>
    <xf numFmtId="43" fontId="11" fillId="0" borderId="0" xfId="5" applyNumberFormat="1" applyFont="1"/>
    <xf numFmtId="1" fontId="3" fillId="15" borderId="2" xfId="4" applyNumberFormat="1" applyFont="1" applyFill="1" applyBorder="1" applyAlignment="1">
      <alignment horizontal="center"/>
    </xf>
    <xf numFmtId="0" fontId="3" fillId="15" borderId="2" xfId="0" applyFont="1" applyFill="1" applyBorder="1" applyAlignment="1">
      <alignment horizontal="left"/>
    </xf>
    <xf numFmtId="4" fontId="3" fillId="15" borderId="2" xfId="7" applyNumberFormat="1" applyFont="1" applyFill="1" applyBorder="1" applyAlignment="1">
      <alignment horizontal="center"/>
    </xf>
    <xf numFmtId="164" fontId="3" fillId="15" borderId="2" xfId="4" applyFont="1" applyFill="1" applyBorder="1" applyAlignment="1">
      <alignment horizontal="right" wrapText="1"/>
    </xf>
    <xf numFmtId="164" fontId="3" fillId="15" borderId="2" xfId="6" applyFont="1" applyFill="1" applyBorder="1" applyAlignment="1">
      <alignment horizontal="center" vertical="center" wrapText="1"/>
    </xf>
    <xf numFmtId="164" fontId="3" fillId="15" borderId="2" xfId="3" applyNumberFormat="1" applyFont="1" applyFill="1" applyBorder="1" applyAlignment="1">
      <alignment horizontal="center" vertical="center" wrapText="1"/>
    </xf>
    <xf numFmtId="164" fontId="3" fillId="15" borderId="2" xfId="1" applyFont="1" applyFill="1" applyBorder="1"/>
    <xf numFmtId="0" fontId="13" fillId="15" borderId="2" xfId="5" applyFont="1" applyFill="1" applyBorder="1" applyAlignment="1">
      <alignment horizontal="center" vertical="center"/>
    </xf>
    <xf numFmtId="0" fontId="13" fillId="15" borderId="2" xfId="5" applyFont="1" applyFill="1" applyBorder="1" applyAlignment="1">
      <alignment horizontal="right"/>
    </xf>
    <xf numFmtId="0" fontId="11" fillId="0" borderId="12" xfId="5" applyFont="1" applyBorder="1"/>
    <xf numFmtId="4" fontId="11" fillId="0" borderId="5" xfId="5" applyNumberFormat="1" applyFont="1" applyBorder="1"/>
    <xf numFmtId="4" fontId="11" fillId="12" borderId="18" xfId="5" applyNumberFormat="1" applyFont="1" applyFill="1" applyBorder="1"/>
    <xf numFmtId="43" fontId="11" fillId="12" borderId="18" xfId="5" applyNumberFormat="1" applyFont="1" applyFill="1" applyBorder="1"/>
    <xf numFmtId="4" fontId="11" fillId="0" borderId="19" xfId="5" applyNumberFormat="1" applyFont="1" applyBorder="1"/>
    <xf numFmtId="43" fontId="11" fillId="0" borderId="19" xfId="5" applyNumberFormat="1" applyFont="1" applyBorder="1"/>
    <xf numFmtId="4" fontId="11" fillId="16" borderId="18" xfId="5" applyNumberFormat="1" applyFont="1" applyFill="1" applyBorder="1"/>
    <xf numFmtId="1" fontId="21" fillId="0" borderId="2" xfId="4" applyNumberFormat="1" applyFont="1" applyFill="1" applyBorder="1" applyAlignment="1">
      <alignment horizontal="center"/>
    </xf>
    <xf numFmtId="165" fontId="21" fillId="0" borderId="2" xfId="4" applyNumberFormat="1" applyFont="1" applyFill="1" applyBorder="1" applyAlignment="1">
      <alignment horizontal="center"/>
    </xf>
    <xf numFmtId="4" fontId="21" fillId="0" borderId="2" xfId="4" applyNumberFormat="1" applyFont="1" applyFill="1" applyBorder="1" applyAlignment="1">
      <alignment horizontal="center"/>
    </xf>
    <xf numFmtId="164" fontId="21" fillId="0" borderId="11" xfId="1" applyFont="1" applyBorder="1" applyAlignment="1">
      <alignment horizontal="center"/>
    </xf>
    <xf numFmtId="164" fontId="21" fillId="0" borderId="8" xfId="1" applyFont="1" applyBorder="1" applyAlignment="1">
      <alignment horizontal="center"/>
    </xf>
    <xf numFmtId="0" fontId="21" fillId="0" borderId="8" xfId="5" applyFont="1" applyBorder="1" applyAlignment="1">
      <alignment horizontal="center"/>
    </xf>
    <xf numFmtId="164" fontId="25" fillId="13" borderId="2" xfId="1" applyFont="1" applyFill="1" applyBorder="1" applyAlignment="1">
      <alignment horizontal="center"/>
    </xf>
    <xf numFmtId="0" fontId="20" fillId="13" borderId="2" xfId="3" applyFont="1" applyFill="1" applyBorder="1" applyAlignment="1">
      <alignment horizontal="left" wrapText="1"/>
    </xf>
    <xf numFmtId="4" fontId="20" fillId="13" borderId="2" xfId="4" applyNumberFormat="1" applyFont="1" applyFill="1" applyBorder="1" applyAlignment="1">
      <alignment horizontal="center"/>
    </xf>
    <xf numFmtId="164" fontId="20" fillId="13" borderId="2" xfId="4" applyFont="1" applyFill="1" applyBorder="1" applyAlignment="1">
      <alignment horizontal="center" wrapText="1"/>
    </xf>
    <xf numFmtId="0" fontId="20" fillId="13" borderId="0" xfId="5" applyFont="1" applyFill="1"/>
    <xf numFmtId="0" fontId="14" fillId="0" borderId="0" xfId="5" applyFont="1" applyAlignment="1">
      <alignment horizontal="center" vertical="center"/>
    </xf>
    <xf numFmtId="0" fontId="21" fillId="10" borderId="0" xfId="5" applyFont="1" applyFill="1" applyAlignment="1">
      <alignment horizontal="center" vertical="center"/>
    </xf>
    <xf numFmtId="0" fontId="22" fillId="0" borderId="0" xfId="5" applyFont="1" applyAlignment="1">
      <alignment horizontal="center" vertical="center"/>
    </xf>
    <xf numFmtId="0" fontId="14" fillId="10" borderId="0" xfId="5" applyFont="1" applyFill="1" applyAlignment="1">
      <alignment horizontal="center" vertical="center"/>
    </xf>
    <xf numFmtId="0" fontId="20" fillId="10" borderId="2" xfId="5" applyFont="1" applyFill="1" applyBorder="1" applyAlignment="1">
      <alignment horizontal="center" vertical="center"/>
    </xf>
    <xf numFmtId="164" fontId="20" fillId="0" borderId="2" xfId="4" applyFont="1" applyFill="1" applyBorder="1" applyAlignment="1">
      <alignment horizontal="right" wrapText="1"/>
    </xf>
    <xf numFmtId="0" fontId="20" fillId="13" borderId="0" xfId="5" applyFont="1" applyFill="1" applyAlignment="1">
      <alignment horizontal="center"/>
    </xf>
    <xf numFmtId="0" fontId="20" fillId="13" borderId="2" xfId="5" applyFont="1" applyFill="1" applyBorder="1" applyAlignment="1">
      <alignment horizontal="center"/>
    </xf>
    <xf numFmtId="0" fontId="18" fillId="13" borderId="2" xfId="3" applyFont="1" applyFill="1" applyBorder="1" applyAlignment="1">
      <alignment horizontal="left" wrapText="1"/>
    </xf>
    <xf numFmtId="164" fontId="18" fillId="13" borderId="2" xfId="4" applyFont="1" applyFill="1" applyBorder="1" applyAlignment="1">
      <alignment horizontal="center" wrapText="1"/>
    </xf>
    <xf numFmtId="164" fontId="18" fillId="14" borderId="2" xfId="4" applyFont="1" applyFill="1" applyBorder="1" applyAlignment="1">
      <alignment horizontal="right" vertical="center" wrapText="1"/>
    </xf>
    <xf numFmtId="164" fontId="18" fillId="14" borderId="2" xfId="6" applyFont="1" applyFill="1" applyBorder="1" applyAlignment="1">
      <alignment horizontal="center" vertical="center" wrapText="1"/>
    </xf>
    <xf numFmtId="164" fontId="18" fillId="14" borderId="2" xfId="3" applyNumberFormat="1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left"/>
    </xf>
    <xf numFmtId="4" fontId="20" fillId="13" borderId="2" xfId="7" applyNumberFormat="1" applyFont="1" applyFill="1" applyBorder="1" applyAlignment="1">
      <alignment horizontal="center"/>
    </xf>
    <xf numFmtId="164" fontId="20" fillId="13" borderId="2" xfId="4" applyFont="1" applyFill="1" applyBorder="1" applyAlignment="1">
      <alignment horizontal="right" wrapText="1"/>
    </xf>
    <xf numFmtId="1" fontId="20" fillId="17" borderId="2" xfId="4" applyNumberFormat="1" applyFont="1" applyFill="1" applyBorder="1" applyAlignment="1">
      <alignment horizontal="center"/>
    </xf>
    <xf numFmtId="0" fontId="20" fillId="17" borderId="2" xfId="3" applyFont="1" applyFill="1" applyBorder="1" applyAlignment="1">
      <alignment horizontal="left" wrapText="1"/>
    </xf>
    <xf numFmtId="4" fontId="20" fillId="17" borderId="2" xfId="4" applyNumberFormat="1" applyFont="1" applyFill="1" applyBorder="1" applyAlignment="1">
      <alignment horizontal="center"/>
    </xf>
    <xf numFmtId="164" fontId="20" fillId="17" borderId="2" xfId="4" applyFont="1" applyFill="1" applyBorder="1" applyAlignment="1">
      <alignment horizontal="center" wrapText="1"/>
    </xf>
    <xf numFmtId="164" fontId="20" fillId="17" borderId="2" xfId="6" applyFont="1" applyFill="1" applyBorder="1" applyAlignment="1">
      <alignment horizontal="center" vertical="center" wrapText="1"/>
    </xf>
    <xf numFmtId="164" fontId="20" fillId="17" borderId="2" xfId="3" applyNumberFormat="1" applyFont="1" applyFill="1" applyBorder="1" applyAlignment="1">
      <alignment horizontal="center" vertical="center" wrapText="1"/>
    </xf>
    <xf numFmtId="164" fontId="20" fillId="17" borderId="2" xfId="1" applyFont="1" applyFill="1" applyBorder="1" applyAlignment="1">
      <alignment horizontal="center"/>
    </xf>
    <xf numFmtId="0" fontId="20" fillId="17" borderId="2" xfId="5" applyFont="1" applyFill="1" applyBorder="1"/>
    <xf numFmtId="0" fontId="21" fillId="17" borderId="2" xfId="5" applyFont="1" applyFill="1" applyBorder="1" applyAlignment="1">
      <alignment horizontal="center" vertical="center"/>
    </xf>
    <xf numFmtId="1" fontId="20" fillId="0" borderId="6" xfId="4" applyNumberFormat="1" applyFont="1" applyFill="1" applyBorder="1" applyAlignment="1">
      <alignment horizontal="center"/>
    </xf>
    <xf numFmtId="1" fontId="20" fillId="0" borderId="9" xfId="4" applyNumberFormat="1" applyFont="1" applyFill="1" applyBorder="1" applyAlignment="1">
      <alignment horizontal="center"/>
    </xf>
    <xf numFmtId="0" fontId="18" fillId="0" borderId="7" xfId="3" applyFont="1" applyBorder="1" applyAlignment="1">
      <alignment vertical="center" wrapText="1"/>
    </xf>
    <xf numFmtId="0" fontId="18" fillId="0" borderId="1" xfId="3" applyFont="1" applyBorder="1" applyAlignment="1">
      <alignment vertical="center" wrapText="1"/>
    </xf>
    <xf numFmtId="164" fontId="20" fillId="0" borderId="8" xfId="4" applyFont="1" applyFill="1" applyBorder="1" applyAlignment="1">
      <alignment horizontal="center"/>
    </xf>
    <xf numFmtId="164" fontId="20" fillId="0" borderId="1" xfId="4" applyFont="1" applyFill="1" applyBorder="1" applyAlignment="1">
      <alignment horizontal="center"/>
    </xf>
    <xf numFmtId="164" fontId="18" fillId="0" borderId="5" xfId="4" applyFont="1" applyFill="1" applyBorder="1" applyAlignment="1">
      <alignment horizontal="right" vertical="center" wrapText="1"/>
    </xf>
    <xf numFmtId="164" fontId="18" fillId="0" borderId="5" xfId="6" applyFont="1" applyFill="1" applyBorder="1" applyAlignment="1">
      <alignment horizontal="center" vertical="center" wrapText="1"/>
    </xf>
    <xf numFmtId="164" fontId="18" fillId="0" borderId="5" xfId="3" applyNumberFormat="1" applyFont="1" applyBorder="1" applyAlignment="1">
      <alignment horizontal="center" vertical="center" wrapText="1"/>
    </xf>
    <xf numFmtId="164" fontId="20" fillId="0" borderId="6" xfId="1" applyFont="1" applyBorder="1" applyAlignment="1">
      <alignment horizontal="center"/>
    </xf>
    <xf numFmtId="164" fontId="20" fillId="0" borderId="1" xfId="1" applyFont="1" applyBorder="1" applyAlignment="1">
      <alignment horizontal="center"/>
    </xf>
    <xf numFmtId="0" fontId="20" fillId="0" borderId="1" xfId="5" applyFont="1" applyBorder="1"/>
    <xf numFmtId="0" fontId="20" fillId="0" borderId="10" xfId="5" applyFont="1" applyBorder="1" applyAlignment="1">
      <alignment horizontal="center" vertical="center"/>
    </xf>
    <xf numFmtId="164" fontId="20" fillId="0" borderId="7" xfId="1" applyFont="1" applyBorder="1" applyAlignment="1">
      <alignment horizontal="center"/>
    </xf>
    <xf numFmtId="0" fontId="20" fillId="0" borderId="8" xfId="5" applyFont="1" applyBorder="1" applyAlignment="1">
      <alignment horizontal="center" vertical="center"/>
    </xf>
    <xf numFmtId="0" fontId="20" fillId="0" borderId="1" xfId="5" applyFont="1" applyBorder="1" applyAlignment="1">
      <alignment horizontal="center" vertical="center"/>
    </xf>
    <xf numFmtId="0" fontId="18" fillId="0" borderId="1" xfId="3" applyFont="1" applyBorder="1" applyAlignment="1">
      <alignment horizontal="left" vertical="center"/>
    </xf>
    <xf numFmtId="0" fontId="18" fillId="0" borderId="7" xfId="3" applyFont="1" applyBorder="1" applyAlignment="1">
      <alignment horizontal="left" vertical="center"/>
    </xf>
    <xf numFmtId="164" fontId="20" fillId="0" borderId="7" xfId="4" applyFont="1" applyFill="1" applyBorder="1" applyAlignment="1">
      <alignment horizontal="center"/>
    </xf>
    <xf numFmtId="164" fontId="18" fillId="0" borderId="1" xfId="6" applyFont="1" applyFill="1" applyBorder="1" applyAlignment="1">
      <alignment horizontal="center" vertical="center" wrapText="1"/>
    </xf>
    <xf numFmtId="164" fontId="18" fillId="0" borderId="1" xfId="3" applyNumberFormat="1" applyFont="1" applyBorder="1" applyAlignment="1">
      <alignment horizontal="center" vertical="center" wrapText="1"/>
    </xf>
    <xf numFmtId="164" fontId="18" fillId="0" borderId="7" xfId="3" applyNumberFormat="1" applyFont="1" applyBorder="1" applyAlignment="1">
      <alignment horizontal="center" vertical="center" wrapText="1"/>
    </xf>
    <xf numFmtId="164" fontId="18" fillId="0" borderId="1" xfId="4" applyFont="1" applyFill="1" applyBorder="1" applyAlignment="1">
      <alignment horizontal="center" vertical="center"/>
    </xf>
    <xf numFmtId="0" fontId="18" fillId="0" borderId="1" xfId="3" applyFont="1" applyBorder="1" applyAlignment="1">
      <alignment horizontal="left" wrapText="1"/>
    </xf>
    <xf numFmtId="0" fontId="18" fillId="0" borderId="7" xfId="3" applyFont="1" applyBorder="1" applyAlignment="1">
      <alignment horizontal="left" wrapText="1"/>
    </xf>
    <xf numFmtId="164" fontId="18" fillId="0" borderId="5" xfId="4" applyFont="1" applyFill="1" applyBorder="1" applyAlignment="1">
      <alignment horizontal="center" wrapText="1"/>
    </xf>
    <xf numFmtId="1" fontId="20" fillId="10" borderId="6" xfId="4" applyNumberFormat="1" applyFont="1" applyFill="1" applyBorder="1" applyAlignment="1">
      <alignment horizontal="center"/>
    </xf>
    <xf numFmtId="1" fontId="20" fillId="10" borderId="9" xfId="4" applyNumberFormat="1" applyFont="1" applyFill="1" applyBorder="1" applyAlignment="1">
      <alignment horizontal="center"/>
    </xf>
    <xf numFmtId="0" fontId="20" fillId="10" borderId="1" xfId="3" applyFont="1" applyFill="1" applyBorder="1" applyAlignment="1">
      <alignment horizontal="left" wrapText="1"/>
    </xf>
    <xf numFmtId="0" fontId="20" fillId="10" borderId="7" xfId="3" applyFont="1" applyFill="1" applyBorder="1" applyAlignment="1">
      <alignment horizontal="left" wrapText="1"/>
    </xf>
    <xf numFmtId="4" fontId="20" fillId="10" borderId="8" xfId="4" applyNumberFormat="1" applyFont="1" applyFill="1" applyBorder="1" applyAlignment="1">
      <alignment horizontal="center"/>
    </xf>
    <xf numFmtId="4" fontId="20" fillId="10" borderId="1" xfId="4" applyNumberFormat="1" applyFont="1" applyFill="1" applyBorder="1" applyAlignment="1">
      <alignment horizontal="center"/>
    </xf>
    <xf numFmtId="164" fontId="20" fillId="10" borderId="5" xfId="4" applyFont="1" applyFill="1" applyBorder="1" applyAlignment="1">
      <alignment horizontal="center" wrapText="1"/>
    </xf>
    <xf numFmtId="164" fontId="20" fillId="10" borderId="5" xfId="6" applyFont="1" applyFill="1" applyBorder="1" applyAlignment="1">
      <alignment horizontal="center" vertical="center" wrapText="1"/>
    </xf>
    <xf numFmtId="164" fontId="20" fillId="10" borderId="5" xfId="3" applyNumberFormat="1" applyFont="1" applyFill="1" applyBorder="1" applyAlignment="1">
      <alignment horizontal="center" vertical="center" wrapText="1"/>
    </xf>
    <xf numFmtId="0" fontId="20" fillId="10" borderId="1" xfId="5" applyFont="1" applyFill="1" applyBorder="1"/>
    <xf numFmtId="0" fontId="20" fillId="10" borderId="6" xfId="5" applyFont="1" applyFill="1" applyBorder="1"/>
    <xf numFmtId="0" fontId="20" fillId="10" borderId="7" xfId="5" applyFont="1" applyFill="1" applyBorder="1"/>
    <xf numFmtId="164" fontId="20" fillId="10" borderId="7" xfId="1" applyFont="1" applyFill="1" applyBorder="1" applyAlignment="1">
      <alignment horizontal="center"/>
    </xf>
    <xf numFmtId="0" fontId="20" fillId="10" borderId="8" xfId="5" applyFont="1" applyFill="1" applyBorder="1" applyAlignment="1">
      <alignment horizontal="center" vertical="center"/>
    </xf>
    <xf numFmtId="164" fontId="20" fillId="10" borderId="1" xfId="1" applyFont="1" applyFill="1" applyBorder="1" applyAlignment="1">
      <alignment horizontal="center"/>
    </xf>
    <xf numFmtId="0" fontId="20" fillId="10" borderId="1" xfId="5" applyFont="1" applyFill="1" applyBorder="1" applyAlignment="1">
      <alignment horizontal="center" vertical="center"/>
    </xf>
    <xf numFmtId="0" fontId="18" fillId="10" borderId="1" xfId="3" applyFont="1" applyFill="1" applyBorder="1" applyAlignment="1">
      <alignment horizontal="left"/>
    </xf>
    <xf numFmtId="0" fontId="18" fillId="10" borderId="7" xfId="3" applyFont="1" applyFill="1" applyBorder="1" applyAlignment="1">
      <alignment horizontal="left"/>
    </xf>
    <xf numFmtId="164" fontId="20" fillId="10" borderId="6" xfId="1" applyFont="1" applyFill="1" applyBorder="1" applyAlignment="1">
      <alignment horizontal="center"/>
    </xf>
    <xf numFmtId="4" fontId="20" fillId="0" borderId="8" xfId="4" applyNumberFormat="1" applyFont="1" applyFill="1" applyBorder="1" applyAlignment="1">
      <alignment horizontal="center"/>
    </xf>
    <xf numFmtId="4" fontId="20" fillId="0" borderId="1" xfId="4" applyNumberFormat="1" applyFont="1" applyFill="1" applyBorder="1" applyAlignment="1">
      <alignment horizontal="center"/>
    </xf>
    <xf numFmtId="0" fontId="18" fillId="0" borderId="1" xfId="3" applyFont="1" applyBorder="1" applyAlignment="1">
      <alignment horizontal="left"/>
    </xf>
    <xf numFmtId="0" fontId="18" fillId="0" borderId="7" xfId="3" applyFont="1" applyBorder="1" applyAlignment="1">
      <alignment horizontal="left"/>
    </xf>
    <xf numFmtId="164" fontId="18" fillId="0" borderId="5" xfId="4" applyFont="1" applyFill="1" applyBorder="1" applyAlignment="1">
      <alignment horizontal="center"/>
    </xf>
    <xf numFmtId="4" fontId="18" fillId="10" borderId="8" xfId="4" applyNumberFormat="1" applyFont="1" applyFill="1" applyBorder="1" applyAlignment="1">
      <alignment horizontal="center"/>
    </xf>
    <xf numFmtId="4" fontId="18" fillId="10" borderId="1" xfId="4" applyNumberFormat="1" applyFont="1" applyFill="1" applyBorder="1" applyAlignment="1">
      <alignment horizontal="center"/>
    </xf>
    <xf numFmtId="164" fontId="18" fillId="10" borderId="0" xfId="1" applyFont="1" applyFill="1" applyBorder="1" applyAlignment="1">
      <alignment horizontal="center"/>
    </xf>
    <xf numFmtId="164" fontId="18" fillId="10" borderId="6" xfId="1" applyFont="1" applyFill="1" applyBorder="1" applyAlignment="1">
      <alignment horizontal="center"/>
    </xf>
    <xf numFmtId="4" fontId="20" fillId="0" borderId="8" xfId="7" applyNumberFormat="1" applyFont="1" applyFill="1" applyBorder="1" applyAlignment="1">
      <alignment horizontal="center"/>
    </xf>
    <xf numFmtId="4" fontId="20" fillId="0" borderId="1" xfId="7" applyNumberFormat="1" applyFont="1" applyFill="1" applyBorder="1" applyAlignment="1">
      <alignment horizontal="center"/>
    </xf>
    <xf numFmtId="0" fontId="18" fillId="0" borderId="1" xfId="3" applyFont="1" applyBorder="1" applyAlignment="1">
      <alignment wrapText="1"/>
    </xf>
    <xf numFmtId="0" fontId="18" fillId="0" borderId="7" xfId="3" applyFont="1" applyBorder="1" applyAlignment="1">
      <alignment wrapText="1"/>
    </xf>
    <xf numFmtId="4" fontId="20" fillId="0" borderId="7" xfId="7" applyNumberFormat="1" applyFont="1" applyFill="1" applyBorder="1" applyAlignment="1">
      <alignment horizontal="center"/>
    </xf>
    <xf numFmtId="164" fontId="18" fillId="0" borderId="1" xfId="4" applyFont="1" applyFill="1" applyBorder="1" applyAlignment="1">
      <alignment horizontal="right" wrapText="1"/>
    </xf>
    <xf numFmtId="164" fontId="18" fillId="0" borderId="5" xfId="4" applyFont="1" applyFill="1" applyBorder="1" applyAlignment="1">
      <alignment horizontal="right" wrapText="1"/>
    </xf>
    <xf numFmtId="1" fontId="25" fillId="0" borderId="9" xfId="4" applyNumberFormat="1" applyFont="1" applyFill="1" applyBorder="1" applyAlignment="1">
      <alignment horizontal="center"/>
    </xf>
    <xf numFmtId="1" fontId="25" fillId="0" borderId="6" xfId="4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4" fontId="25" fillId="10" borderId="8" xfId="7" applyNumberFormat="1" applyFont="1" applyFill="1" applyBorder="1" applyAlignment="1">
      <alignment horizontal="center"/>
    </xf>
    <xf numFmtId="4" fontId="25" fillId="10" borderId="1" xfId="7" applyNumberFormat="1" applyFont="1" applyFill="1" applyBorder="1" applyAlignment="1">
      <alignment horizontal="center"/>
    </xf>
    <xf numFmtId="164" fontId="25" fillId="10" borderId="6" xfId="1" applyFont="1" applyFill="1" applyBorder="1" applyAlignment="1">
      <alignment horizontal="center"/>
    </xf>
    <xf numFmtId="164" fontId="25" fillId="10" borderId="1" xfId="1" applyFont="1" applyFill="1" applyBorder="1" applyAlignment="1">
      <alignment horizontal="center"/>
    </xf>
    <xf numFmtId="0" fontId="25" fillId="0" borderId="1" xfId="5" applyFont="1" applyBorder="1"/>
    <xf numFmtId="0" fontId="25" fillId="0" borderId="7" xfId="5" applyFont="1" applyBorder="1"/>
    <xf numFmtId="164" fontId="25" fillId="0" borderId="1" xfId="1" applyFont="1" applyBorder="1" applyAlignment="1">
      <alignment horizontal="center"/>
    </xf>
    <xf numFmtId="164" fontId="25" fillId="0" borderId="7" xfId="1" applyFont="1" applyBorder="1" applyAlignment="1">
      <alignment horizontal="center"/>
    </xf>
    <xf numFmtId="0" fontId="25" fillId="0" borderId="1" xfId="5" applyFont="1" applyBorder="1" applyAlignment="1">
      <alignment horizontal="center" vertical="center"/>
    </xf>
    <xf numFmtId="0" fontId="25" fillId="0" borderId="7" xfId="5" applyFont="1" applyBorder="1" applyAlignment="1">
      <alignment horizontal="center" vertical="center"/>
    </xf>
    <xf numFmtId="164" fontId="18" fillId="14" borderId="2" xfId="4" applyFont="1" applyFill="1" applyBorder="1" applyAlignment="1">
      <alignment horizontal="center" wrapText="1"/>
    </xf>
    <xf numFmtId="164" fontId="18" fillId="14" borderId="2" xfId="4" applyFont="1" applyFill="1" applyBorder="1" applyAlignment="1">
      <alignment horizontal="center" vertical="center"/>
    </xf>
    <xf numFmtId="164" fontId="20" fillId="14" borderId="2" xfId="4" applyFont="1" applyFill="1" applyBorder="1" applyAlignment="1">
      <alignment horizontal="center" wrapText="1"/>
    </xf>
    <xf numFmtId="164" fontId="20" fillId="14" borderId="2" xfId="6" applyFont="1" applyFill="1" applyBorder="1" applyAlignment="1">
      <alignment horizontal="center" vertical="center" wrapText="1"/>
    </xf>
    <xf numFmtId="164" fontId="20" fillId="14" borderId="2" xfId="3" applyNumberFormat="1" applyFont="1" applyFill="1" applyBorder="1" applyAlignment="1">
      <alignment horizontal="center" vertical="center" wrapText="1"/>
    </xf>
    <xf numFmtId="164" fontId="18" fillId="14" borderId="2" xfId="4" applyFont="1" applyFill="1" applyBorder="1" applyAlignment="1">
      <alignment horizontal="center"/>
    </xf>
    <xf numFmtId="164" fontId="18" fillId="14" borderId="2" xfId="4" applyFont="1" applyFill="1" applyBorder="1" applyAlignment="1">
      <alignment horizontal="right" wrapText="1"/>
    </xf>
    <xf numFmtId="164" fontId="20" fillId="14" borderId="2" xfId="4" applyFont="1" applyFill="1" applyBorder="1" applyAlignment="1">
      <alignment horizontal="right" wrapText="1"/>
    </xf>
    <xf numFmtId="1" fontId="20" fillId="0" borderId="0" xfId="4" applyNumberFormat="1" applyFont="1" applyFill="1" applyBorder="1" applyAlignment="1">
      <alignment horizontal="center"/>
    </xf>
    <xf numFmtId="164" fontId="20" fillId="0" borderId="0" xfId="1" applyFont="1" applyBorder="1" applyAlignment="1">
      <alignment horizontal="center"/>
    </xf>
    <xf numFmtId="4" fontId="20" fillId="14" borderId="2" xfId="5" applyNumberFormat="1" applyFont="1" applyFill="1" applyBorder="1"/>
    <xf numFmtId="164" fontId="20" fillId="14" borderId="2" xfId="1" applyFont="1" applyFill="1" applyBorder="1"/>
    <xf numFmtId="164" fontId="20" fillId="14" borderId="2" xfId="5" applyNumberFormat="1" applyFont="1" applyFill="1" applyBorder="1"/>
    <xf numFmtId="4" fontId="20" fillId="12" borderId="18" xfId="5" applyNumberFormat="1" applyFont="1" applyFill="1" applyBorder="1"/>
    <xf numFmtId="43" fontId="20" fillId="12" borderId="18" xfId="5" applyNumberFormat="1" applyFont="1" applyFill="1" applyBorder="1"/>
    <xf numFmtId="1" fontId="20" fillId="10" borderId="0" xfId="5" applyNumberFormat="1" applyFont="1" applyFill="1" applyAlignment="1">
      <alignment horizontal="center"/>
    </xf>
    <xf numFmtId="4" fontId="20" fillId="10" borderId="0" xfId="5" applyNumberFormat="1" applyFont="1" applyFill="1" applyAlignment="1">
      <alignment horizontal="center"/>
    </xf>
    <xf numFmtId="4" fontId="20" fillId="10" borderId="0" xfId="5" applyNumberFormat="1" applyFont="1" applyFill="1"/>
    <xf numFmtId="164" fontId="20" fillId="10" borderId="0" xfId="5" applyNumberFormat="1" applyFont="1" applyFill="1"/>
    <xf numFmtId="164" fontId="20" fillId="10" borderId="0" xfId="1" applyFont="1" applyFill="1" applyAlignment="1">
      <alignment horizontal="center"/>
    </xf>
    <xf numFmtId="1" fontId="20" fillId="10" borderId="2" xfId="5" applyNumberFormat="1" applyFont="1" applyFill="1" applyBorder="1" applyAlignment="1">
      <alignment horizontal="center"/>
    </xf>
    <xf numFmtId="0" fontId="20" fillId="13" borderId="2" xfId="3" applyFont="1" applyFill="1" applyBorder="1" applyAlignment="1">
      <alignment horizontal="left" vertical="center"/>
    </xf>
    <xf numFmtId="164" fontId="20" fillId="13" borderId="2" xfId="4" applyFont="1" applyFill="1" applyBorder="1" applyAlignment="1">
      <alignment horizontal="center" vertical="center" wrapText="1"/>
    </xf>
    <xf numFmtId="164" fontId="20" fillId="5" borderId="2" xfId="1" applyFont="1" applyFill="1" applyBorder="1" applyAlignment="1">
      <alignment horizontal="center"/>
    </xf>
    <xf numFmtId="0" fontId="20" fillId="13" borderId="2" xfId="0" applyFont="1" applyFill="1" applyBorder="1" applyAlignment="1">
      <alignment vertical="center" wrapText="1"/>
    </xf>
    <xf numFmtId="0" fontId="20" fillId="13" borderId="2" xfId="0" applyFont="1" applyFill="1" applyBorder="1" applyAlignment="1">
      <alignment horizontal="center"/>
    </xf>
    <xf numFmtId="164" fontId="25" fillId="13" borderId="2" xfId="1" applyFont="1" applyFill="1" applyBorder="1" applyAlignment="1">
      <alignment vertical="center"/>
    </xf>
    <xf numFmtId="4" fontId="25" fillId="13" borderId="2" xfId="5" applyNumberFormat="1" applyFont="1" applyFill="1" applyBorder="1"/>
    <xf numFmtId="43" fontId="25" fillId="13" borderId="2" xfId="5" applyNumberFormat="1" applyFont="1" applyFill="1" applyBorder="1"/>
    <xf numFmtId="0" fontId="11" fillId="16" borderId="0" xfId="5" applyFont="1" applyFill="1"/>
    <xf numFmtId="1" fontId="20" fillId="0" borderId="6" xfId="5" applyNumberFormat="1" applyFont="1" applyBorder="1" applyAlignment="1">
      <alignment horizontal="center"/>
    </xf>
    <xf numFmtId="4" fontId="20" fillId="0" borderId="8" xfId="5" applyNumberFormat="1" applyFont="1" applyBorder="1" applyAlignment="1">
      <alignment horizontal="center"/>
    </xf>
    <xf numFmtId="1" fontId="20" fillId="10" borderId="0" xfId="4" applyNumberFormat="1" applyFont="1" applyFill="1" applyBorder="1" applyAlignment="1">
      <alignment horizontal="center"/>
    </xf>
    <xf numFmtId="164" fontId="20" fillId="10" borderId="0" xfId="1" applyFont="1" applyFill="1" applyBorder="1" applyAlignment="1">
      <alignment horizontal="center"/>
    </xf>
    <xf numFmtId="0" fontId="20" fillId="0" borderId="1" xfId="3" applyFont="1" applyBorder="1" applyAlignment="1">
      <alignment horizontal="left" wrapText="1"/>
    </xf>
    <xf numFmtId="0" fontId="20" fillId="0" borderId="7" xfId="3" applyFont="1" applyBorder="1" applyAlignment="1">
      <alignment horizontal="left" wrapText="1"/>
    </xf>
    <xf numFmtId="164" fontId="20" fillId="0" borderId="5" xfId="6" applyFont="1" applyFill="1" applyBorder="1" applyAlignment="1">
      <alignment horizontal="center" vertical="center" wrapText="1"/>
    </xf>
    <xf numFmtId="164" fontId="20" fillId="0" borderId="5" xfId="3" applyNumberFormat="1" applyFont="1" applyBorder="1" applyAlignment="1">
      <alignment horizontal="center" vertical="center" wrapText="1"/>
    </xf>
    <xf numFmtId="4" fontId="20" fillId="0" borderId="1" xfId="5" applyNumberFormat="1" applyFont="1" applyBorder="1" applyAlignment="1">
      <alignment horizontal="center"/>
    </xf>
    <xf numFmtId="4" fontId="20" fillId="0" borderId="5" xfId="5" applyNumberFormat="1" applyFont="1" applyBorder="1"/>
    <xf numFmtId="164" fontId="20" fillId="0" borderId="5" xfId="1" applyFont="1" applyBorder="1"/>
    <xf numFmtId="1" fontId="20" fillId="0" borderId="1" xfId="5" applyNumberFormat="1" applyFont="1" applyBorder="1"/>
    <xf numFmtId="1" fontId="20" fillId="0" borderId="7" xfId="5" applyNumberFormat="1" applyFont="1" applyBorder="1"/>
    <xf numFmtId="164" fontId="20" fillId="10" borderId="8" xfId="4" applyFont="1" applyFill="1" applyBorder="1" applyAlignment="1">
      <alignment horizontal="center"/>
    </xf>
    <xf numFmtId="164" fontId="20" fillId="10" borderId="1" xfId="4" applyFont="1" applyFill="1" applyBorder="1" applyAlignment="1">
      <alignment horizontal="center"/>
    </xf>
    <xf numFmtId="164" fontId="20" fillId="10" borderId="6" xfId="1" applyFont="1" applyFill="1" applyBorder="1" applyAlignment="1">
      <alignment horizontal="center" vertical="center"/>
    </xf>
    <xf numFmtId="164" fontId="20" fillId="10" borderId="1" xfId="1" applyFont="1" applyFill="1" applyBorder="1" applyAlignment="1">
      <alignment horizontal="center" vertical="center"/>
    </xf>
    <xf numFmtId="1" fontId="20" fillId="0" borderId="1" xfId="4" applyNumberFormat="1" applyFont="1" applyFill="1" applyBorder="1" applyAlignment="1">
      <alignment horizontal="center"/>
    </xf>
    <xf numFmtId="4" fontId="20" fillId="10" borderId="8" xfId="7" applyNumberFormat="1" applyFont="1" applyFill="1" applyBorder="1" applyAlignment="1">
      <alignment horizontal="center"/>
    </xf>
    <xf numFmtId="4" fontId="20" fillId="10" borderId="1" xfId="7" applyNumberFormat="1" applyFont="1" applyFill="1" applyBorder="1" applyAlignment="1">
      <alignment horizontal="center"/>
    </xf>
    <xf numFmtId="4" fontId="21" fillId="14" borderId="2" xfId="5" applyNumberFormat="1" applyFont="1" applyFill="1" applyBorder="1"/>
    <xf numFmtId="164" fontId="21" fillId="14" borderId="2" xfId="1" applyFont="1" applyFill="1" applyBorder="1"/>
    <xf numFmtId="164" fontId="14" fillId="14" borderId="2" xfId="4" applyFont="1" applyFill="1" applyBorder="1" applyAlignment="1">
      <alignment horizontal="right" wrapText="1"/>
    </xf>
    <xf numFmtId="164" fontId="14" fillId="14" borderId="2" xfId="6" applyFont="1" applyFill="1" applyBorder="1" applyAlignment="1">
      <alignment horizontal="center" vertical="center" wrapText="1"/>
    </xf>
    <xf numFmtId="164" fontId="14" fillId="14" borderId="2" xfId="3" applyNumberFormat="1" applyFont="1" applyFill="1" applyBorder="1" applyAlignment="1">
      <alignment horizontal="center" vertical="center" wrapText="1"/>
    </xf>
    <xf numFmtId="164" fontId="14" fillId="14" borderId="2" xfId="4" applyFont="1" applyFill="1" applyBorder="1" applyAlignment="1">
      <alignment horizontal="center" wrapText="1"/>
    </xf>
    <xf numFmtId="164" fontId="21" fillId="14" borderId="2" xfId="4" applyFont="1" applyFill="1" applyBorder="1" applyAlignment="1">
      <alignment horizontal="center" wrapText="1"/>
    </xf>
    <xf numFmtId="164" fontId="21" fillId="14" borderId="2" xfId="6" applyFont="1" applyFill="1" applyBorder="1" applyAlignment="1">
      <alignment horizontal="center" vertical="center" wrapText="1"/>
    </xf>
    <xf numFmtId="164" fontId="21" fillId="14" borderId="2" xfId="3" applyNumberFormat="1" applyFont="1" applyFill="1" applyBorder="1" applyAlignment="1">
      <alignment horizontal="center" vertical="center" wrapText="1"/>
    </xf>
    <xf numFmtId="164" fontId="14" fillId="14" borderId="2" xfId="4" applyFont="1" applyFill="1" applyBorder="1" applyAlignment="1">
      <alignment horizontal="center"/>
    </xf>
    <xf numFmtId="164" fontId="14" fillId="14" borderId="2" xfId="4" applyFont="1" applyFill="1" applyBorder="1" applyAlignment="1">
      <alignment horizontal="right" vertical="center" wrapText="1"/>
    </xf>
    <xf numFmtId="4" fontId="21" fillId="18" borderId="18" xfId="5" applyNumberFormat="1" applyFont="1" applyFill="1" applyBorder="1"/>
    <xf numFmtId="43" fontId="20" fillId="10" borderId="0" xfId="5" applyNumberFormat="1" applyFont="1" applyFill="1"/>
    <xf numFmtId="43" fontId="21" fillId="18" borderId="18" xfId="5" applyNumberFormat="1" applyFont="1" applyFill="1" applyBorder="1"/>
    <xf numFmtId="4" fontId="20" fillId="19" borderId="0" xfId="5" applyNumberFormat="1" applyFont="1" applyFill="1"/>
    <xf numFmtId="43" fontId="20" fillId="19" borderId="0" xfId="5" applyNumberFormat="1" applyFont="1" applyFill="1"/>
    <xf numFmtId="164" fontId="20" fillId="19" borderId="2" xfId="4" applyFont="1" applyFill="1" applyBorder="1" applyAlignment="1">
      <alignment horizontal="right" wrapText="1"/>
    </xf>
    <xf numFmtId="164" fontId="20" fillId="19" borderId="2" xfId="6" applyFont="1" applyFill="1" applyBorder="1" applyAlignment="1">
      <alignment horizontal="center" vertical="center" wrapText="1"/>
    </xf>
    <xf numFmtId="164" fontId="20" fillId="19" borderId="2" xfId="3" applyNumberFormat="1" applyFont="1" applyFill="1" applyBorder="1" applyAlignment="1">
      <alignment horizontal="center" vertical="center" wrapText="1"/>
    </xf>
    <xf numFmtId="164" fontId="18" fillId="19" borderId="2" xfId="4" applyFont="1" applyFill="1" applyBorder="1" applyAlignment="1">
      <alignment horizontal="center"/>
    </xf>
    <xf numFmtId="164" fontId="18" fillId="19" borderId="2" xfId="6" applyFont="1" applyFill="1" applyBorder="1" applyAlignment="1">
      <alignment horizontal="center" vertical="center" wrapText="1"/>
    </xf>
    <xf numFmtId="164" fontId="18" fillId="19" borderId="2" xfId="3" applyNumberFormat="1" applyFont="1" applyFill="1" applyBorder="1" applyAlignment="1">
      <alignment horizontal="center" vertical="center" wrapText="1"/>
    </xf>
    <xf numFmtId="164" fontId="20" fillId="19" borderId="2" xfId="4" applyFont="1" applyFill="1" applyBorder="1" applyAlignment="1">
      <alignment horizontal="center" wrapText="1"/>
    </xf>
    <xf numFmtId="164" fontId="18" fillId="19" borderId="2" xfId="4" applyFont="1" applyFill="1" applyBorder="1" applyAlignment="1">
      <alignment horizontal="center" wrapText="1"/>
    </xf>
    <xf numFmtId="4" fontId="21" fillId="19" borderId="2" xfId="5" applyNumberFormat="1" applyFont="1" applyFill="1" applyBorder="1"/>
    <xf numFmtId="164" fontId="21" fillId="19" borderId="2" xfId="1" applyFont="1" applyFill="1" applyBorder="1"/>
    <xf numFmtId="0" fontId="20" fillId="17" borderId="2" xfId="5" applyFont="1" applyFill="1" applyBorder="1" applyAlignment="1">
      <alignment horizontal="center" vertical="center"/>
    </xf>
    <xf numFmtId="4" fontId="20" fillId="16" borderId="18" xfId="5" applyNumberFormat="1" applyFont="1" applyFill="1" applyBorder="1"/>
    <xf numFmtId="43" fontId="20" fillId="16" borderId="18" xfId="5" applyNumberFormat="1" applyFont="1" applyFill="1" applyBorder="1"/>
    <xf numFmtId="2" fontId="3" fillId="15" borderId="2" xfId="5" applyNumberFormat="1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165" fontId="3" fillId="3" borderId="11" xfId="2" applyNumberFormat="1" applyFont="1" applyFill="1" applyBorder="1" applyAlignment="1">
      <alignment horizontal="center" vertical="center" wrapText="1"/>
    </xf>
    <xf numFmtId="165" fontId="3" fillId="3" borderId="13" xfId="2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3" fillId="3" borderId="11" xfId="1" applyFont="1" applyFill="1" applyBorder="1" applyAlignment="1">
      <alignment horizontal="center" vertical="center" wrapText="1"/>
    </xf>
    <xf numFmtId="164" fontId="3" fillId="3" borderId="13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4" fontId="3" fillId="3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3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64" fontId="14" fillId="0" borderId="3" xfId="1" applyFont="1" applyBorder="1" applyAlignment="1">
      <alignment horizontal="center" vertical="center" wrapText="1"/>
    </xf>
    <xf numFmtId="164" fontId="14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/>
    </xf>
    <xf numFmtId="1" fontId="13" fillId="0" borderId="0" xfId="5" applyNumberFormat="1" applyFont="1" applyAlignment="1">
      <alignment horizontal="center"/>
    </xf>
    <xf numFmtId="1" fontId="11" fillId="0" borderId="0" xfId="5" applyNumberFormat="1" applyFont="1" applyAlignment="1">
      <alignment horizontal="center"/>
    </xf>
    <xf numFmtId="1" fontId="13" fillId="0" borderId="1" xfId="5" applyNumberFormat="1" applyFont="1" applyBorder="1" applyAlignment="1">
      <alignment horizontal="center"/>
    </xf>
    <xf numFmtId="1" fontId="21" fillId="0" borderId="0" xfId="5" applyNumberFormat="1" applyFont="1" applyAlignment="1">
      <alignment horizontal="left"/>
    </xf>
    <xf numFmtId="1" fontId="21" fillId="0" borderId="0" xfId="5" applyNumberFormat="1" applyFont="1" applyAlignment="1">
      <alignment horizontal="center"/>
    </xf>
    <xf numFmtId="1" fontId="21" fillId="0" borderId="1" xfId="5" applyNumberFormat="1" applyFont="1" applyBorder="1" applyAlignment="1">
      <alignment horizontal="center"/>
    </xf>
    <xf numFmtId="1" fontId="21" fillId="10" borderId="0" xfId="5" applyNumberFormat="1" applyFont="1" applyFill="1" applyAlignment="1">
      <alignment horizontal="left"/>
    </xf>
    <xf numFmtId="1" fontId="20" fillId="0" borderId="0" xfId="5" applyNumberFormat="1" applyFont="1" applyAlignment="1">
      <alignment horizontal="center"/>
    </xf>
    <xf numFmtId="1" fontId="20" fillId="0" borderId="1" xfId="5" applyNumberFormat="1" applyFont="1" applyBorder="1" applyAlignment="1">
      <alignment horizontal="center"/>
    </xf>
  </cellXfs>
  <cellStyles count="8">
    <cellStyle name="Comma" xfId="1" builtinId="3"/>
    <cellStyle name="Comma 2" xfId="2" xr:uid="{AC4AB3BC-2F6B-41B4-8D7F-4A81090D1068}"/>
    <cellStyle name="Comma 2 2" xfId="6" xr:uid="{A0C67E3E-8D3B-40A6-AF4A-60D13FA14C4F}"/>
    <cellStyle name="Comma 3" xfId="4" xr:uid="{1A5CCB80-172F-4942-B8DE-F2EBEDDCD14C}"/>
    <cellStyle name="Normal" xfId="0" builtinId="0"/>
    <cellStyle name="Normal 2" xfId="3" xr:uid="{8DC5548C-90E3-49B6-9D7D-F9BE37F63F67}"/>
    <cellStyle name="Normal_อุดหนุนผลิต_54 กอ.(ธ.ค.)" xfId="5" xr:uid="{DF07464F-3029-46F6-940A-A8568762F1E5}"/>
    <cellStyle name="เครื่องหมายจุลภาค 2" xfId="7" xr:uid="{067F80C6-0EB7-42EF-AF37-331E163DD0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BFB02-1C04-4E0E-B164-E7C6F9C51C45}">
  <sheetPr>
    <tabColor rgb="FF7030A0"/>
    <pageSetUpPr fitToPage="1"/>
  </sheetPr>
  <dimension ref="A1:AE1004"/>
  <sheetViews>
    <sheetView topLeftCell="B28" zoomScaleNormal="100" workbookViewId="0">
      <selection activeCell="B10" sqref="B10:R10"/>
    </sheetView>
  </sheetViews>
  <sheetFormatPr defaultColWidth="9" defaultRowHeight="24"/>
  <cols>
    <col min="1" max="1" width="9" style="3" hidden="1" customWidth="1"/>
    <col min="2" max="2" width="4.28515625" style="3" customWidth="1"/>
    <col min="3" max="3" width="26.7109375" style="3" bestFit="1" customWidth="1"/>
    <col min="4" max="4" width="64.7109375" style="3" bestFit="1" customWidth="1"/>
    <col min="5" max="5" width="31.5703125" style="3" bestFit="1" customWidth="1"/>
    <col min="6" max="6" width="20.28515625" style="3" customWidth="1"/>
    <col min="7" max="7" width="34.5703125" style="69" customWidth="1"/>
    <col min="8" max="8" width="10.7109375" style="70" bestFit="1" customWidth="1"/>
    <col min="9" max="9" width="13.5703125" style="71" bestFit="1" customWidth="1"/>
    <col min="10" max="10" width="13.5703125" style="71" customWidth="1"/>
    <col min="11" max="11" width="15.28515625" style="72" hidden="1" customWidth="1"/>
    <col min="12" max="12" width="14.140625" style="73" hidden="1" customWidth="1"/>
    <col min="13" max="13" width="14.140625" style="81" hidden="1" customWidth="1"/>
    <col min="14" max="14" width="15.7109375" style="74" hidden="1" customWidth="1"/>
    <col min="15" max="15" width="15.7109375" style="85" hidden="1" customWidth="1"/>
    <col min="16" max="17" width="15.7109375" style="89" customWidth="1"/>
    <col min="18" max="18" width="9.5703125" style="3" bestFit="1" customWidth="1"/>
    <col min="19" max="19" width="12.85546875" style="3" bestFit="1" customWidth="1"/>
    <col min="20" max="16384" width="9" style="3"/>
  </cols>
  <sheetData>
    <row r="1" spans="1:31" ht="27.75" customHeight="1">
      <c r="A1" s="1"/>
      <c r="B1" s="882" t="s">
        <v>0</v>
      </c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6.25" customHeight="1">
      <c r="A2" s="1"/>
      <c r="B2" s="884" t="s">
        <v>1</v>
      </c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6" customFormat="1">
      <c r="A3" s="885" t="s">
        <v>2</v>
      </c>
      <c r="B3" s="876" t="s">
        <v>3</v>
      </c>
      <c r="C3" s="876" t="s">
        <v>4</v>
      </c>
      <c r="D3" s="876" t="s">
        <v>5</v>
      </c>
      <c r="E3" s="876" t="s">
        <v>6</v>
      </c>
      <c r="F3" s="876" t="s">
        <v>7</v>
      </c>
      <c r="G3" s="876" t="s">
        <v>8</v>
      </c>
      <c r="H3" s="876" t="s">
        <v>9</v>
      </c>
      <c r="I3" s="874" t="s">
        <v>10</v>
      </c>
      <c r="J3" s="881"/>
      <c r="K3" s="874" t="s">
        <v>11</v>
      </c>
      <c r="L3" s="881"/>
      <c r="M3" s="78"/>
      <c r="N3" s="874" t="s">
        <v>12</v>
      </c>
      <c r="O3" s="875"/>
      <c r="P3" s="875"/>
      <c r="Q3" s="875"/>
      <c r="R3" s="876" t="s">
        <v>13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6" customFormat="1" ht="72">
      <c r="A4" s="885"/>
      <c r="B4" s="876"/>
      <c r="C4" s="876"/>
      <c r="D4" s="876"/>
      <c r="E4" s="876"/>
      <c r="F4" s="876"/>
      <c r="G4" s="876"/>
      <c r="H4" s="876"/>
      <c r="I4" s="4" t="s">
        <v>14</v>
      </c>
      <c r="J4" s="4" t="s">
        <v>15</v>
      </c>
      <c r="K4" s="7" t="s">
        <v>16</v>
      </c>
      <c r="L4" s="7" t="s">
        <v>17</v>
      </c>
      <c r="M4" s="75" t="s">
        <v>17</v>
      </c>
      <c r="N4" s="8" t="s">
        <v>14</v>
      </c>
      <c r="O4" s="76" t="s">
        <v>14</v>
      </c>
      <c r="P4" s="77" t="s">
        <v>197</v>
      </c>
      <c r="Q4" s="77"/>
      <c r="R4" s="876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15" customFormat="1" ht="39.950000000000003" customHeight="1">
      <c r="A5" s="9">
        <v>1</v>
      </c>
      <c r="B5" s="10">
        <v>1</v>
      </c>
      <c r="C5" s="90" t="s">
        <v>18</v>
      </c>
      <c r="D5" s="90" t="s">
        <v>19</v>
      </c>
      <c r="E5" s="90" t="s">
        <v>20</v>
      </c>
      <c r="F5" s="90" t="s">
        <v>21</v>
      </c>
      <c r="G5" s="90" t="s">
        <v>22</v>
      </c>
      <c r="H5" s="4" t="s">
        <v>23</v>
      </c>
      <c r="I5" s="11">
        <v>26500</v>
      </c>
      <c r="J5" s="11">
        <f>I5*12</f>
        <v>318000</v>
      </c>
      <c r="K5" s="12">
        <v>3.95E-2</v>
      </c>
      <c r="L5" s="7">
        <v>1047</v>
      </c>
      <c r="M5" s="75">
        <f>+I5*K5</f>
        <v>1046.75</v>
      </c>
      <c r="N5" s="8">
        <f>I5+L5</f>
        <v>27547</v>
      </c>
      <c r="O5" s="76">
        <f>+I5+M5</f>
        <v>27546.75</v>
      </c>
      <c r="P5" s="77">
        <v>27550</v>
      </c>
      <c r="Q5" s="77">
        <f>+P5*12</f>
        <v>330600</v>
      </c>
      <c r="R5" s="10"/>
      <c r="S5" s="13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s="15" customFormat="1" ht="39.950000000000003" customHeight="1">
      <c r="A6" s="9">
        <v>2</v>
      </c>
      <c r="B6" s="10">
        <v>2</v>
      </c>
      <c r="C6" s="90" t="s">
        <v>24</v>
      </c>
      <c r="D6" s="90" t="s">
        <v>25</v>
      </c>
      <c r="E6" s="90" t="s">
        <v>26</v>
      </c>
      <c r="F6" s="90" t="s">
        <v>21</v>
      </c>
      <c r="G6" s="90" t="s">
        <v>22</v>
      </c>
      <c r="H6" s="4" t="s">
        <v>27</v>
      </c>
      <c r="I6" s="11">
        <v>15000</v>
      </c>
      <c r="J6" s="11">
        <f t="shared" ref="J6:J7" si="0">I6*12</f>
        <v>180000</v>
      </c>
      <c r="K6" s="12">
        <v>0.04</v>
      </c>
      <c r="L6" s="7">
        <f t="shared" ref="L6" si="1">I6*K6</f>
        <v>600</v>
      </c>
      <c r="M6" s="75">
        <f t="shared" ref="M6:M7" si="2">+I6*K6</f>
        <v>600</v>
      </c>
      <c r="N6" s="8">
        <f t="shared" ref="N6:N7" si="3">I6+L6</f>
        <v>15600</v>
      </c>
      <c r="O6" s="76">
        <f t="shared" ref="O6:O7" si="4">+I6+M6</f>
        <v>15600</v>
      </c>
      <c r="P6" s="77">
        <v>15600</v>
      </c>
      <c r="Q6" s="77">
        <f t="shared" ref="Q6:Q7" si="5">+P6*12</f>
        <v>187200</v>
      </c>
      <c r="R6" s="10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s="15" customFormat="1" ht="39.950000000000003" customHeight="1">
      <c r="A7" s="9">
        <v>3</v>
      </c>
      <c r="B7" s="10">
        <v>3</v>
      </c>
      <c r="C7" s="90" t="s">
        <v>28</v>
      </c>
      <c r="D7" s="90" t="s">
        <v>29</v>
      </c>
      <c r="E7" s="90" t="s">
        <v>30</v>
      </c>
      <c r="F7" s="90" t="s">
        <v>21</v>
      </c>
      <c r="G7" s="90" t="s">
        <v>22</v>
      </c>
      <c r="H7" s="4" t="s">
        <v>31</v>
      </c>
      <c r="I7" s="11">
        <v>15900</v>
      </c>
      <c r="J7" s="11">
        <f t="shared" si="0"/>
        <v>190800</v>
      </c>
      <c r="K7" s="12">
        <v>4.1000000000000002E-2</v>
      </c>
      <c r="L7" s="7">
        <v>652</v>
      </c>
      <c r="M7" s="75">
        <f t="shared" si="2"/>
        <v>651.9</v>
      </c>
      <c r="N7" s="8">
        <f t="shared" si="3"/>
        <v>16552</v>
      </c>
      <c r="O7" s="76">
        <f t="shared" si="4"/>
        <v>16551.900000000001</v>
      </c>
      <c r="P7" s="77">
        <v>16560</v>
      </c>
      <c r="Q7" s="77">
        <f t="shared" si="5"/>
        <v>198720</v>
      </c>
      <c r="R7" s="10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23" customFormat="1">
      <c r="A8" s="877" t="s">
        <v>32</v>
      </c>
      <c r="B8" s="878"/>
      <c r="C8" s="878"/>
      <c r="D8" s="878"/>
      <c r="E8" s="878"/>
      <c r="F8" s="878"/>
      <c r="G8" s="878"/>
      <c r="H8" s="879"/>
      <c r="I8" s="16">
        <f>SUM(I5:I7)</f>
        <v>57400</v>
      </c>
      <c r="J8" s="16">
        <f>SUM(J5:J7)</f>
        <v>688800</v>
      </c>
      <c r="K8" s="17">
        <f>I8*4/100</f>
        <v>2296</v>
      </c>
      <c r="L8" s="18">
        <f>SUM(L5:L7)</f>
        <v>2299</v>
      </c>
      <c r="M8" s="20"/>
      <c r="N8" s="19">
        <f>SUM(N5:N7)</f>
        <v>59699</v>
      </c>
      <c r="O8" s="82"/>
      <c r="P8" s="86"/>
      <c r="Q8" s="86"/>
      <c r="R8" s="21">
        <f>K8-L8</f>
        <v>-3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ht="31.5" customHeight="1">
      <c r="A9" s="1"/>
      <c r="B9" s="882" t="s">
        <v>0</v>
      </c>
      <c r="C9" s="882"/>
      <c r="D9" s="882"/>
      <c r="E9" s="882"/>
      <c r="F9" s="882"/>
      <c r="G9" s="882"/>
      <c r="H9" s="882"/>
      <c r="I9" s="882"/>
      <c r="J9" s="882"/>
      <c r="K9" s="882"/>
      <c r="L9" s="882"/>
      <c r="M9" s="882"/>
      <c r="N9" s="882"/>
      <c r="O9" s="882"/>
      <c r="P9" s="882"/>
      <c r="Q9" s="882"/>
      <c r="R9" s="88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31.5" customHeight="1">
      <c r="A10" s="1"/>
      <c r="B10" s="884" t="s">
        <v>33</v>
      </c>
      <c r="C10" s="884"/>
      <c r="D10" s="884"/>
      <c r="E10" s="884"/>
      <c r="F10" s="884"/>
      <c r="G10" s="884"/>
      <c r="H10" s="884"/>
      <c r="I10" s="884"/>
      <c r="J10" s="884"/>
      <c r="K10" s="884"/>
      <c r="L10" s="884"/>
      <c r="M10" s="884"/>
      <c r="N10" s="884"/>
      <c r="O10" s="884"/>
      <c r="P10" s="884"/>
      <c r="Q10" s="884"/>
      <c r="R10" s="88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4" customHeight="1">
      <c r="A11" s="1"/>
      <c r="B11" s="876" t="s">
        <v>3</v>
      </c>
      <c r="C11" s="876" t="s">
        <v>4</v>
      </c>
      <c r="D11" s="876" t="s">
        <v>5</v>
      </c>
      <c r="E11" s="876" t="s">
        <v>6</v>
      </c>
      <c r="F11" s="876" t="s">
        <v>7</v>
      </c>
      <c r="G11" s="876" t="s">
        <v>8</v>
      </c>
      <c r="H11" s="876" t="s">
        <v>9</v>
      </c>
      <c r="I11" s="874" t="s">
        <v>10</v>
      </c>
      <c r="J11" s="881"/>
      <c r="K11" s="874" t="s">
        <v>11</v>
      </c>
      <c r="L11" s="881"/>
      <c r="M11" s="78"/>
      <c r="N11" s="874" t="s">
        <v>12</v>
      </c>
      <c r="O11" s="875"/>
      <c r="P11" s="875"/>
      <c r="Q11" s="875"/>
      <c r="R11" s="876" t="s">
        <v>13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72">
      <c r="A12" s="1"/>
      <c r="B12" s="876"/>
      <c r="C12" s="876"/>
      <c r="D12" s="876"/>
      <c r="E12" s="876"/>
      <c r="F12" s="876"/>
      <c r="G12" s="876"/>
      <c r="H12" s="876"/>
      <c r="I12" s="4" t="s">
        <v>14</v>
      </c>
      <c r="J12" s="4" t="s">
        <v>15</v>
      </c>
      <c r="K12" s="7" t="s">
        <v>16</v>
      </c>
      <c r="L12" s="7" t="s">
        <v>17</v>
      </c>
      <c r="M12" s="75"/>
      <c r="N12" s="8" t="s">
        <v>14</v>
      </c>
      <c r="O12" s="76"/>
      <c r="P12" s="77"/>
      <c r="Q12" s="77"/>
      <c r="R12" s="876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15" customFormat="1" ht="39.950000000000003" customHeight="1">
      <c r="A13" s="9">
        <v>9</v>
      </c>
      <c r="B13" s="4">
        <v>1</v>
      </c>
      <c r="C13" s="10" t="s">
        <v>34</v>
      </c>
      <c r="D13" s="10" t="s">
        <v>35</v>
      </c>
      <c r="E13" s="10" t="s">
        <v>36</v>
      </c>
      <c r="F13" s="10" t="s">
        <v>21</v>
      </c>
      <c r="G13" s="10" t="s">
        <v>33</v>
      </c>
      <c r="H13" s="4" t="s">
        <v>37</v>
      </c>
      <c r="I13" s="11">
        <v>15900</v>
      </c>
      <c r="J13" s="11">
        <f>I13*12</f>
        <v>190800</v>
      </c>
      <c r="K13" s="12">
        <v>0.04</v>
      </c>
      <c r="L13" s="7">
        <f>I13*K13</f>
        <v>636</v>
      </c>
      <c r="M13" s="75">
        <f>+I13*K13</f>
        <v>636</v>
      </c>
      <c r="N13" s="8">
        <f>I13+L13</f>
        <v>16536</v>
      </c>
      <c r="O13" s="76">
        <f>+I13+M13</f>
        <v>16536</v>
      </c>
      <c r="P13" s="77">
        <v>16540</v>
      </c>
      <c r="Q13" s="77">
        <f>+P13*12</f>
        <v>198480</v>
      </c>
      <c r="R13" s="10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s="15" customFormat="1" ht="39.950000000000003" customHeight="1">
      <c r="A14" s="9">
        <v>10</v>
      </c>
      <c r="B14" s="4">
        <v>2</v>
      </c>
      <c r="C14" s="10" t="s">
        <v>38</v>
      </c>
      <c r="D14" s="10" t="s">
        <v>39</v>
      </c>
      <c r="E14" s="10" t="s">
        <v>40</v>
      </c>
      <c r="F14" s="10" t="s">
        <v>21</v>
      </c>
      <c r="G14" s="10" t="s">
        <v>33</v>
      </c>
      <c r="H14" s="4" t="s">
        <v>37</v>
      </c>
      <c r="I14" s="11">
        <v>15900</v>
      </c>
      <c r="J14" s="11">
        <f t="shared" ref="J14:J26" si="6">I14*12</f>
        <v>190800</v>
      </c>
      <c r="K14" s="12">
        <v>0.04</v>
      </c>
      <c r="L14" s="7">
        <f t="shared" ref="L14:L26" si="7">I14*K14</f>
        <v>636</v>
      </c>
      <c r="M14" s="75">
        <f t="shared" ref="M14:M26" si="8">+I14*K14</f>
        <v>636</v>
      </c>
      <c r="N14" s="8">
        <f t="shared" ref="N14:N26" si="9">I14+L14</f>
        <v>16536</v>
      </c>
      <c r="O14" s="76">
        <f t="shared" ref="O14:O26" si="10">+I14+M14</f>
        <v>16536</v>
      </c>
      <c r="P14" s="77">
        <v>16540</v>
      </c>
      <c r="Q14" s="77">
        <f t="shared" ref="Q14:Q26" si="11">+P14*12</f>
        <v>198480</v>
      </c>
      <c r="R14" s="10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s="15" customFormat="1" ht="39.950000000000003" customHeight="1">
      <c r="A15" s="24"/>
      <c r="B15" s="25">
        <v>3</v>
      </c>
      <c r="C15" s="26" t="s">
        <v>41</v>
      </c>
      <c r="D15" s="26" t="s">
        <v>39</v>
      </c>
      <c r="E15" s="26" t="s">
        <v>42</v>
      </c>
      <c r="F15" s="26" t="s">
        <v>21</v>
      </c>
      <c r="G15" s="26" t="s">
        <v>33</v>
      </c>
      <c r="H15" s="25" t="s">
        <v>43</v>
      </c>
      <c r="I15" s="27">
        <v>15000</v>
      </c>
      <c r="J15" s="11">
        <f t="shared" si="6"/>
        <v>180000</v>
      </c>
      <c r="K15" s="28">
        <v>0.04</v>
      </c>
      <c r="L15" s="7">
        <f t="shared" si="7"/>
        <v>600</v>
      </c>
      <c r="M15" s="75">
        <f t="shared" si="8"/>
        <v>600</v>
      </c>
      <c r="N15" s="8">
        <f t="shared" si="9"/>
        <v>15600</v>
      </c>
      <c r="O15" s="76">
        <f t="shared" si="10"/>
        <v>15600</v>
      </c>
      <c r="P15" s="77">
        <v>15600</v>
      </c>
      <c r="Q15" s="77">
        <f t="shared" si="11"/>
        <v>187200</v>
      </c>
      <c r="R15" s="26"/>
    </row>
    <row r="16" spans="1:31" s="15" customFormat="1" ht="39.950000000000003" customHeight="1">
      <c r="A16" s="9">
        <v>16</v>
      </c>
      <c r="B16" s="4">
        <v>4</v>
      </c>
      <c r="C16" s="10" t="s">
        <v>44</v>
      </c>
      <c r="D16" s="10" t="s">
        <v>45</v>
      </c>
      <c r="E16" s="10" t="s">
        <v>46</v>
      </c>
      <c r="F16" s="10" t="s">
        <v>21</v>
      </c>
      <c r="G16" s="10" t="s">
        <v>33</v>
      </c>
      <c r="H16" s="4" t="s">
        <v>47</v>
      </c>
      <c r="I16" s="11">
        <v>15600</v>
      </c>
      <c r="J16" s="11">
        <f t="shared" si="6"/>
        <v>187200</v>
      </c>
      <c r="K16" s="12">
        <v>3.5000000000000003E-2</v>
      </c>
      <c r="L16" s="7">
        <f t="shared" si="7"/>
        <v>546</v>
      </c>
      <c r="M16" s="75">
        <f t="shared" si="8"/>
        <v>546</v>
      </c>
      <c r="N16" s="8">
        <f t="shared" si="9"/>
        <v>16146</v>
      </c>
      <c r="O16" s="76">
        <f t="shared" si="10"/>
        <v>16146</v>
      </c>
      <c r="P16" s="77">
        <v>16150</v>
      </c>
      <c r="Q16" s="77">
        <f t="shared" si="11"/>
        <v>193800</v>
      </c>
      <c r="R16" s="10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5" customFormat="1" ht="39.950000000000003" customHeight="1">
      <c r="A17" s="9">
        <v>18</v>
      </c>
      <c r="B17" s="4">
        <v>5</v>
      </c>
      <c r="C17" s="10" t="s">
        <v>48</v>
      </c>
      <c r="D17" s="26" t="s">
        <v>49</v>
      </c>
      <c r="E17" s="26" t="s">
        <v>21</v>
      </c>
      <c r="F17" s="10" t="s">
        <v>21</v>
      </c>
      <c r="G17" s="10" t="s">
        <v>33</v>
      </c>
      <c r="H17" s="4" t="s">
        <v>50</v>
      </c>
      <c r="I17" s="11">
        <v>19914</v>
      </c>
      <c r="J17" s="11">
        <f t="shared" si="6"/>
        <v>238968</v>
      </c>
      <c r="K17" s="12">
        <v>0.05</v>
      </c>
      <c r="L17" s="7">
        <f t="shared" si="7"/>
        <v>995.7</v>
      </c>
      <c r="M17" s="75">
        <f t="shared" si="8"/>
        <v>995.7</v>
      </c>
      <c r="N17" s="8">
        <f t="shared" si="9"/>
        <v>20909.7</v>
      </c>
      <c r="O17" s="76">
        <f t="shared" si="10"/>
        <v>20909.7</v>
      </c>
      <c r="P17" s="77">
        <v>20910</v>
      </c>
      <c r="Q17" s="77">
        <f t="shared" si="11"/>
        <v>250920</v>
      </c>
      <c r="R17" s="10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15" customFormat="1" ht="39.950000000000003" customHeight="1">
      <c r="A18" s="24">
        <v>19</v>
      </c>
      <c r="B18" s="4">
        <v>6</v>
      </c>
      <c r="C18" s="26" t="s">
        <v>51</v>
      </c>
      <c r="D18" s="26" t="s">
        <v>52</v>
      </c>
      <c r="E18" s="26" t="s">
        <v>53</v>
      </c>
      <c r="F18" s="26" t="s">
        <v>21</v>
      </c>
      <c r="G18" s="26" t="s">
        <v>33</v>
      </c>
      <c r="H18" s="25" t="s">
        <v>54</v>
      </c>
      <c r="I18" s="27">
        <v>18720</v>
      </c>
      <c r="J18" s="11">
        <f t="shared" si="6"/>
        <v>224640</v>
      </c>
      <c r="K18" s="28">
        <v>3.7999999999999999E-2</v>
      </c>
      <c r="L18" s="7">
        <f t="shared" si="7"/>
        <v>711.36</v>
      </c>
      <c r="M18" s="75">
        <f t="shared" si="8"/>
        <v>711.36</v>
      </c>
      <c r="N18" s="8">
        <f t="shared" si="9"/>
        <v>19431.36</v>
      </c>
      <c r="O18" s="76">
        <f t="shared" si="10"/>
        <v>19431.36</v>
      </c>
      <c r="P18" s="77">
        <v>19440</v>
      </c>
      <c r="Q18" s="77">
        <f t="shared" si="11"/>
        <v>233280</v>
      </c>
      <c r="R18" s="26"/>
    </row>
    <row r="19" spans="1:31" s="15" customFormat="1" ht="39.950000000000003" customHeight="1">
      <c r="A19" s="9">
        <v>20</v>
      </c>
      <c r="B19" s="4">
        <v>7</v>
      </c>
      <c r="C19" s="10" t="s">
        <v>55</v>
      </c>
      <c r="D19" s="10" t="s">
        <v>56</v>
      </c>
      <c r="E19" s="10" t="s">
        <v>57</v>
      </c>
      <c r="F19" s="10" t="s">
        <v>21</v>
      </c>
      <c r="G19" s="10" t="s">
        <v>33</v>
      </c>
      <c r="H19" s="4" t="s">
        <v>58</v>
      </c>
      <c r="I19" s="11">
        <v>10000</v>
      </c>
      <c r="J19" s="11">
        <f t="shared" si="6"/>
        <v>120000</v>
      </c>
      <c r="K19" s="12">
        <v>0.04</v>
      </c>
      <c r="L19" s="7">
        <f t="shared" si="7"/>
        <v>400</v>
      </c>
      <c r="M19" s="75">
        <f t="shared" si="8"/>
        <v>400</v>
      </c>
      <c r="N19" s="8">
        <f t="shared" si="9"/>
        <v>10400</v>
      </c>
      <c r="O19" s="76">
        <f t="shared" si="10"/>
        <v>10400</v>
      </c>
      <c r="P19" s="77">
        <v>10400</v>
      </c>
      <c r="Q19" s="77">
        <f t="shared" si="11"/>
        <v>124800</v>
      </c>
      <c r="R19" s="10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15" customFormat="1" ht="39.950000000000003" customHeight="1">
      <c r="A20" s="9">
        <v>22</v>
      </c>
      <c r="B20" s="4">
        <v>8</v>
      </c>
      <c r="C20" s="10" t="s">
        <v>59</v>
      </c>
      <c r="D20" s="10" t="s">
        <v>60</v>
      </c>
      <c r="E20" s="10" t="s">
        <v>61</v>
      </c>
      <c r="F20" s="10" t="s">
        <v>21</v>
      </c>
      <c r="G20" s="10" t="s">
        <v>33</v>
      </c>
      <c r="H20" s="4" t="s">
        <v>62</v>
      </c>
      <c r="I20" s="11">
        <v>18616</v>
      </c>
      <c r="J20" s="11">
        <f t="shared" si="6"/>
        <v>223392</v>
      </c>
      <c r="K20" s="12">
        <v>0.04</v>
      </c>
      <c r="L20" s="7">
        <f t="shared" si="7"/>
        <v>744.64</v>
      </c>
      <c r="M20" s="75">
        <f t="shared" si="8"/>
        <v>744.64</v>
      </c>
      <c r="N20" s="8">
        <f t="shared" si="9"/>
        <v>19360.64</v>
      </c>
      <c r="O20" s="76">
        <f t="shared" si="10"/>
        <v>19360.64</v>
      </c>
      <c r="P20" s="77">
        <v>19370</v>
      </c>
      <c r="Q20" s="77">
        <f t="shared" si="11"/>
        <v>232440</v>
      </c>
      <c r="R20" s="10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15" customFormat="1" ht="39.950000000000003" customHeight="1">
      <c r="A21" s="9">
        <v>23</v>
      </c>
      <c r="B21" s="4">
        <v>9</v>
      </c>
      <c r="C21" s="10" t="s">
        <v>63</v>
      </c>
      <c r="D21" s="10" t="s">
        <v>64</v>
      </c>
      <c r="E21" s="10" t="s">
        <v>65</v>
      </c>
      <c r="F21" s="10" t="s">
        <v>21</v>
      </c>
      <c r="G21" s="10" t="s">
        <v>33</v>
      </c>
      <c r="H21" s="4" t="s">
        <v>66</v>
      </c>
      <c r="I21" s="11">
        <v>15219</v>
      </c>
      <c r="J21" s="11">
        <f t="shared" si="6"/>
        <v>182628</v>
      </c>
      <c r="K21" s="12">
        <v>0.05</v>
      </c>
      <c r="L21" s="7">
        <f t="shared" si="7"/>
        <v>760.95</v>
      </c>
      <c r="M21" s="75">
        <f t="shared" si="8"/>
        <v>760.95</v>
      </c>
      <c r="N21" s="8">
        <f t="shared" si="9"/>
        <v>15979.95</v>
      </c>
      <c r="O21" s="76">
        <f t="shared" si="10"/>
        <v>15979.95</v>
      </c>
      <c r="P21" s="77">
        <v>15980</v>
      </c>
      <c r="Q21" s="77">
        <f t="shared" si="11"/>
        <v>191760</v>
      </c>
      <c r="R21" s="10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15" customFormat="1" ht="39.950000000000003" customHeight="1">
      <c r="A22" s="9">
        <v>24</v>
      </c>
      <c r="B22" s="4">
        <v>10</v>
      </c>
      <c r="C22" s="10" t="s">
        <v>67</v>
      </c>
      <c r="D22" s="10" t="s">
        <v>64</v>
      </c>
      <c r="E22" s="10" t="s">
        <v>68</v>
      </c>
      <c r="F22" s="10" t="s">
        <v>21</v>
      </c>
      <c r="G22" s="10" t="s">
        <v>33</v>
      </c>
      <c r="H22" s="4" t="s">
        <v>62</v>
      </c>
      <c r="I22" s="11">
        <v>18253</v>
      </c>
      <c r="J22" s="11">
        <f t="shared" si="6"/>
        <v>219036</v>
      </c>
      <c r="K22" s="12">
        <v>3.5000000000000003E-2</v>
      </c>
      <c r="L22" s="7">
        <f t="shared" si="7"/>
        <v>638.85500000000002</v>
      </c>
      <c r="M22" s="75">
        <f t="shared" si="8"/>
        <v>638.85500000000002</v>
      </c>
      <c r="N22" s="8">
        <f t="shared" si="9"/>
        <v>18891.855</v>
      </c>
      <c r="O22" s="76">
        <f t="shared" si="10"/>
        <v>18891.855</v>
      </c>
      <c r="P22" s="77">
        <v>18900</v>
      </c>
      <c r="Q22" s="77">
        <f t="shared" si="11"/>
        <v>226800</v>
      </c>
      <c r="R22" s="10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15" customFormat="1" ht="39.950000000000003" customHeight="1">
      <c r="A23" s="9">
        <v>25</v>
      </c>
      <c r="B23" s="4">
        <v>11</v>
      </c>
      <c r="C23" s="10" t="s">
        <v>69</v>
      </c>
      <c r="D23" s="10" t="s">
        <v>70</v>
      </c>
      <c r="E23" s="10" t="s">
        <v>71</v>
      </c>
      <c r="F23" s="10" t="s">
        <v>21</v>
      </c>
      <c r="G23" s="10" t="s">
        <v>33</v>
      </c>
      <c r="H23" s="4" t="s">
        <v>62</v>
      </c>
      <c r="I23" s="11">
        <v>17841</v>
      </c>
      <c r="J23" s="11">
        <f t="shared" si="6"/>
        <v>214092</v>
      </c>
      <c r="K23" s="12">
        <v>0.04</v>
      </c>
      <c r="L23" s="7">
        <f t="shared" si="7"/>
        <v>713.64</v>
      </c>
      <c r="M23" s="75">
        <f t="shared" si="8"/>
        <v>713.64</v>
      </c>
      <c r="N23" s="8">
        <f t="shared" si="9"/>
        <v>18554.64</v>
      </c>
      <c r="O23" s="76">
        <f t="shared" si="10"/>
        <v>18554.64</v>
      </c>
      <c r="P23" s="77">
        <v>18560</v>
      </c>
      <c r="Q23" s="77">
        <f t="shared" si="11"/>
        <v>222720</v>
      </c>
      <c r="R23" s="10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15" customFormat="1" ht="39.950000000000003" customHeight="1">
      <c r="A24" s="9">
        <v>26</v>
      </c>
      <c r="B24" s="4">
        <v>12</v>
      </c>
      <c r="C24" s="10" t="s">
        <v>72</v>
      </c>
      <c r="D24" s="10" t="s">
        <v>60</v>
      </c>
      <c r="E24" s="10" t="s">
        <v>73</v>
      </c>
      <c r="F24" s="10" t="s">
        <v>21</v>
      </c>
      <c r="G24" s="10" t="s">
        <v>33</v>
      </c>
      <c r="H24" s="4" t="s">
        <v>74</v>
      </c>
      <c r="I24" s="11">
        <v>13743</v>
      </c>
      <c r="J24" s="11">
        <f t="shared" si="6"/>
        <v>164916</v>
      </c>
      <c r="K24" s="12">
        <v>3.4799999999999998E-2</v>
      </c>
      <c r="L24" s="7">
        <f t="shared" si="7"/>
        <v>478.25639999999999</v>
      </c>
      <c r="M24" s="75">
        <f t="shared" si="8"/>
        <v>478.25639999999999</v>
      </c>
      <c r="N24" s="8">
        <f t="shared" si="9"/>
        <v>14221.2564</v>
      </c>
      <c r="O24" s="76">
        <f t="shared" si="10"/>
        <v>14221.2564</v>
      </c>
      <c r="P24" s="77">
        <v>14230</v>
      </c>
      <c r="Q24" s="77">
        <f t="shared" si="11"/>
        <v>170760</v>
      </c>
      <c r="R24" s="10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15" customFormat="1" ht="39.950000000000003" customHeight="1">
      <c r="A25" s="9">
        <v>27</v>
      </c>
      <c r="B25" s="4">
        <v>13</v>
      </c>
      <c r="C25" s="10" t="s">
        <v>75</v>
      </c>
      <c r="D25" s="10" t="s">
        <v>76</v>
      </c>
      <c r="E25" s="10" t="s">
        <v>77</v>
      </c>
      <c r="F25" s="10" t="s">
        <v>21</v>
      </c>
      <c r="G25" s="10" t="s">
        <v>33</v>
      </c>
      <c r="H25" s="4" t="s">
        <v>78</v>
      </c>
      <c r="I25" s="11">
        <v>15000</v>
      </c>
      <c r="J25" s="11">
        <f t="shared" si="6"/>
        <v>180000</v>
      </c>
      <c r="K25" s="12">
        <v>3.4799999999999998E-2</v>
      </c>
      <c r="L25" s="7">
        <f t="shared" si="7"/>
        <v>522</v>
      </c>
      <c r="M25" s="75">
        <f t="shared" si="8"/>
        <v>522</v>
      </c>
      <c r="N25" s="8">
        <f t="shared" si="9"/>
        <v>15522</v>
      </c>
      <c r="O25" s="76">
        <f t="shared" si="10"/>
        <v>15522</v>
      </c>
      <c r="P25" s="77">
        <v>15530</v>
      </c>
      <c r="Q25" s="77">
        <f t="shared" si="11"/>
        <v>186360</v>
      </c>
      <c r="R25" s="10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15" customFormat="1" ht="39.950000000000003" customHeight="1">
      <c r="A26" s="9">
        <v>28</v>
      </c>
      <c r="B26" s="4">
        <v>14</v>
      </c>
      <c r="C26" s="10" t="s">
        <v>79</v>
      </c>
      <c r="D26" s="10" t="s">
        <v>80</v>
      </c>
      <c r="E26" s="10" t="s">
        <v>81</v>
      </c>
      <c r="F26" s="10" t="s">
        <v>21</v>
      </c>
      <c r="G26" s="10" t="s">
        <v>33</v>
      </c>
      <c r="H26" s="4" t="s">
        <v>47</v>
      </c>
      <c r="I26" s="11">
        <v>13650</v>
      </c>
      <c r="J26" s="11">
        <f t="shared" si="6"/>
        <v>163800</v>
      </c>
      <c r="K26" s="12">
        <v>4.0300000000000002E-2</v>
      </c>
      <c r="L26" s="7">
        <f t="shared" si="7"/>
        <v>550.09500000000003</v>
      </c>
      <c r="M26" s="75">
        <f t="shared" si="8"/>
        <v>550.09500000000003</v>
      </c>
      <c r="N26" s="8">
        <f t="shared" si="9"/>
        <v>14200.094999999999</v>
      </c>
      <c r="O26" s="76">
        <f t="shared" si="10"/>
        <v>14200.094999999999</v>
      </c>
      <c r="P26" s="77">
        <v>14210</v>
      </c>
      <c r="Q26" s="77">
        <f t="shared" si="11"/>
        <v>170520</v>
      </c>
      <c r="R26" s="10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>
      <c r="A27" s="877" t="s">
        <v>32</v>
      </c>
      <c r="B27" s="878"/>
      <c r="C27" s="878"/>
      <c r="D27" s="878"/>
      <c r="E27" s="878"/>
      <c r="F27" s="878"/>
      <c r="G27" s="878"/>
      <c r="H27" s="879"/>
      <c r="I27" s="16">
        <f>SUM(I13:I26)</f>
        <v>223356</v>
      </c>
      <c r="J27" s="16">
        <f>SUM(J13:J26)</f>
        <v>2680272</v>
      </c>
      <c r="K27" s="17">
        <f>I27*4/100</f>
        <v>8934.24</v>
      </c>
      <c r="L27" s="18">
        <f>SUM(L13:L26)</f>
        <v>8933.4963999999982</v>
      </c>
      <c r="M27" s="20"/>
      <c r="N27" s="19">
        <f>SUM(N13:N26)</f>
        <v>232289.49640000003</v>
      </c>
      <c r="O27" s="82"/>
      <c r="P27" s="86"/>
      <c r="Q27" s="86"/>
      <c r="R27" s="29">
        <f>K27-L27</f>
        <v>0.74360000000160653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30.75" customHeight="1">
      <c r="A28" s="30"/>
      <c r="B28" s="882" t="s">
        <v>0</v>
      </c>
      <c r="C28" s="882"/>
      <c r="D28" s="882"/>
      <c r="E28" s="882"/>
      <c r="F28" s="882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30.75" customHeight="1">
      <c r="A29" s="30"/>
      <c r="B29" s="882" t="s">
        <v>82</v>
      </c>
      <c r="C29" s="882"/>
      <c r="D29" s="882"/>
      <c r="E29" s="882"/>
      <c r="F29" s="882"/>
      <c r="G29" s="882"/>
      <c r="H29" s="882"/>
      <c r="I29" s="882"/>
      <c r="J29" s="882"/>
      <c r="K29" s="882"/>
      <c r="L29" s="882"/>
      <c r="M29" s="882"/>
      <c r="N29" s="882"/>
      <c r="O29" s="882"/>
      <c r="P29" s="882"/>
      <c r="Q29" s="882"/>
      <c r="R29" s="88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4" customHeight="1">
      <c r="A30" s="1"/>
      <c r="B30" s="876" t="s">
        <v>3</v>
      </c>
      <c r="C30" s="876" t="s">
        <v>4</v>
      </c>
      <c r="D30" s="876" t="s">
        <v>5</v>
      </c>
      <c r="E30" s="876" t="s">
        <v>6</v>
      </c>
      <c r="F30" s="876" t="s">
        <v>7</v>
      </c>
      <c r="G30" s="876" t="s">
        <v>8</v>
      </c>
      <c r="H30" s="876" t="s">
        <v>9</v>
      </c>
      <c r="I30" s="874" t="s">
        <v>10</v>
      </c>
      <c r="J30" s="881"/>
      <c r="K30" s="874" t="s">
        <v>11</v>
      </c>
      <c r="L30" s="881"/>
      <c r="M30" s="78"/>
      <c r="N30" s="874" t="s">
        <v>12</v>
      </c>
      <c r="O30" s="875"/>
      <c r="P30" s="875"/>
      <c r="Q30" s="875"/>
      <c r="R30" s="876" t="s">
        <v>13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72">
      <c r="A31" s="1"/>
      <c r="B31" s="876"/>
      <c r="C31" s="876"/>
      <c r="D31" s="876"/>
      <c r="E31" s="876"/>
      <c r="F31" s="876"/>
      <c r="G31" s="876"/>
      <c r="H31" s="876"/>
      <c r="I31" s="4" t="s">
        <v>14</v>
      </c>
      <c r="J31" s="4" t="s">
        <v>15</v>
      </c>
      <c r="K31" s="7" t="s">
        <v>16</v>
      </c>
      <c r="L31" s="7" t="s">
        <v>17</v>
      </c>
      <c r="M31" s="75"/>
      <c r="N31" s="8" t="s">
        <v>14</v>
      </c>
      <c r="O31" s="76"/>
      <c r="P31" s="77"/>
      <c r="Q31" s="77"/>
      <c r="R31" s="87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6" customFormat="1" ht="39.950000000000003" customHeight="1">
      <c r="A32" s="24"/>
      <c r="B32" s="26">
        <v>1</v>
      </c>
      <c r="C32" s="31" t="s">
        <v>83</v>
      </c>
      <c r="D32" s="31" t="s">
        <v>84</v>
      </c>
      <c r="E32" s="32" t="s">
        <v>85</v>
      </c>
      <c r="F32" s="32" t="s">
        <v>21</v>
      </c>
      <c r="G32" s="26" t="s">
        <v>86</v>
      </c>
      <c r="H32" s="33" t="s">
        <v>62</v>
      </c>
      <c r="I32" s="34">
        <v>22652</v>
      </c>
      <c r="J32" s="34">
        <f>I32*12</f>
        <v>271824</v>
      </c>
      <c r="K32" s="35">
        <v>3.95E-2</v>
      </c>
      <c r="L32" s="36">
        <f>I32*K32</f>
        <v>894.75400000000002</v>
      </c>
      <c r="M32" s="79">
        <f t="shared" ref="M32:M37" si="12">+I32*K32</f>
        <v>894.75400000000002</v>
      </c>
      <c r="N32" s="37">
        <f>I32+L32</f>
        <v>23546.754000000001</v>
      </c>
      <c r="O32" s="83">
        <f t="shared" ref="O32:O37" si="13">+I32+M32</f>
        <v>23546.754000000001</v>
      </c>
      <c r="P32" s="87">
        <v>23550</v>
      </c>
      <c r="Q32" s="87">
        <f t="shared" ref="Q32:Q37" si="14">+P32*12</f>
        <v>282600</v>
      </c>
      <c r="R32" s="38"/>
    </row>
    <row r="33" spans="1:31" s="6" customFormat="1" ht="39.950000000000003" customHeight="1">
      <c r="A33" s="24">
        <v>30</v>
      </c>
      <c r="B33" s="26">
        <v>2</v>
      </c>
      <c r="C33" s="32" t="s">
        <v>87</v>
      </c>
      <c r="D33" s="32" t="s">
        <v>88</v>
      </c>
      <c r="E33" s="32" t="s">
        <v>89</v>
      </c>
      <c r="F33" s="32" t="s">
        <v>21</v>
      </c>
      <c r="G33" s="26" t="s">
        <v>82</v>
      </c>
      <c r="H33" s="25" t="s">
        <v>90</v>
      </c>
      <c r="I33" s="39">
        <v>20000</v>
      </c>
      <c r="J33" s="34">
        <f t="shared" ref="J33:J37" si="15">I33*12</f>
        <v>240000</v>
      </c>
      <c r="K33" s="40">
        <v>3.95E-2</v>
      </c>
      <c r="L33" s="36">
        <f t="shared" ref="L33:L37" si="16">I33*K33</f>
        <v>790</v>
      </c>
      <c r="M33" s="79">
        <f t="shared" si="12"/>
        <v>790</v>
      </c>
      <c r="N33" s="37">
        <f t="shared" ref="N33:N37" si="17">I33+L33</f>
        <v>20790</v>
      </c>
      <c r="O33" s="83">
        <f t="shared" si="13"/>
        <v>20790</v>
      </c>
      <c r="P33" s="87">
        <v>20790</v>
      </c>
      <c r="Q33" s="87">
        <f t="shared" si="14"/>
        <v>249480</v>
      </c>
      <c r="R33" s="38"/>
    </row>
    <row r="34" spans="1:31" s="6" customFormat="1" ht="39.950000000000003" customHeight="1">
      <c r="A34" s="9">
        <v>31</v>
      </c>
      <c r="B34" s="26">
        <v>3</v>
      </c>
      <c r="C34" s="41" t="s">
        <v>91</v>
      </c>
      <c r="D34" s="41" t="s">
        <v>92</v>
      </c>
      <c r="E34" s="41" t="s">
        <v>93</v>
      </c>
      <c r="F34" s="41" t="s">
        <v>21</v>
      </c>
      <c r="G34" s="10" t="s">
        <v>82</v>
      </c>
      <c r="H34" s="4" t="s">
        <v>94</v>
      </c>
      <c r="I34" s="42">
        <v>19080</v>
      </c>
      <c r="J34" s="34">
        <f t="shared" si="15"/>
        <v>228960</v>
      </c>
      <c r="K34" s="43">
        <v>0.04</v>
      </c>
      <c r="L34" s="36">
        <f t="shared" si="16"/>
        <v>763.2</v>
      </c>
      <c r="M34" s="79">
        <f t="shared" si="12"/>
        <v>763.2</v>
      </c>
      <c r="N34" s="37">
        <f t="shared" si="17"/>
        <v>19843.2</v>
      </c>
      <c r="O34" s="83">
        <f t="shared" si="13"/>
        <v>19843.2</v>
      </c>
      <c r="P34" s="87">
        <v>19850</v>
      </c>
      <c r="Q34" s="87">
        <f t="shared" si="14"/>
        <v>238200</v>
      </c>
      <c r="R34" s="4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6" customFormat="1" ht="39.950000000000003" customHeight="1">
      <c r="A35" s="24">
        <v>34</v>
      </c>
      <c r="B35" s="26">
        <v>4</v>
      </c>
      <c r="C35" s="32" t="s">
        <v>95</v>
      </c>
      <c r="D35" s="32" t="s">
        <v>96</v>
      </c>
      <c r="E35" s="32" t="s">
        <v>97</v>
      </c>
      <c r="F35" s="32" t="s">
        <v>21</v>
      </c>
      <c r="G35" s="26" t="s">
        <v>82</v>
      </c>
      <c r="H35" s="25" t="s">
        <v>62</v>
      </c>
      <c r="I35" s="39">
        <v>21595</v>
      </c>
      <c r="J35" s="34">
        <f t="shared" si="15"/>
        <v>259140</v>
      </c>
      <c r="K35" s="40">
        <v>3.9699999999999999E-2</v>
      </c>
      <c r="L35" s="36">
        <f t="shared" si="16"/>
        <v>857.32150000000001</v>
      </c>
      <c r="M35" s="79">
        <f t="shared" si="12"/>
        <v>857.32150000000001</v>
      </c>
      <c r="N35" s="37">
        <f t="shared" si="17"/>
        <v>22452.321499999998</v>
      </c>
      <c r="O35" s="83">
        <f t="shared" si="13"/>
        <v>22452.321499999998</v>
      </c>
      <c r="P35" s="87">
        <v>22460</v>
      </c>
      <c r="Q35" s="87">
        <f t="shared" si="14"/>
        <v>269520</v>
      </c>
      <c r="R35" s="38"/>
    </row>
    <row r="36" spans="1:31" s="6" customFormat="1" ht="39.950000000000003" customHeight="1">
      <c r="A36" s="24">
        <v>35</v>
      </c>
      <c r="B36" s="26">
        <v>5</v>
      </c>
      <c r="C36" s="32" t="s">
        <v>98</v>
      </c>
      <c r="D36" s="32" t="s">
        <v>99</v>
      </c>
      <c r="E36" s="32" t="s">
        <v>100</v>
      </c>
      <c r="F36" s="32" t="s">
        <v>21</v>
      </c>
      <c r="G36" s="26" t="s">
        <v>82</v>
      </c>
      <c r="H36" s="25" t="s">
        <v>101</v>
      </c>
      <c r="I36" s="39">
        <v>16700</v>
      </c>
      <c r="J36" s="34">
        <f t="shared" si="15"/>
        <v>200400</v>
      </c>
      <c r="K36" s="40">
        <v>0.04</v>
      </c>
      <c r="L36" s="36">
        <f t="shared" si="16"/>
        <v>668</v>
      </c>
      <c r="M36" s="79">
        <f t="shared" si="12"/>
        <v>668</v>
      </c>
      <c r="N36" s="37">
        <f t="shared" si="17"/>
        <v>17368</v>
      </c>
      <c r="O36" s="83">
        <f t="shared" si="13"/>
        <v>17368</v>
      </c>
      <c r="P36" s="87">
        <v>17370</v>
      </c>
      <c r="Q36" s="87">
        <f t="shared" si="14"/>
        <v>208440</v>
      </c>
      <c r="R36" s="38"/>
    </row>
    <row r="37" spans="1:31" s="6" customFormat="1" ht="39.950000000000003" customHeight="1">
      <c r="A37" s="24">
        <v>36</v>
      </c>
      <c r="B37" s="26">
        <v>6</v>
      </c>
      <c r="C37" s="32" t="s">
        <v>102</v>
      </c>
      <c r="D37" s="32" t="s">
        <v>103</v>
      </c>
      <c r="E37" s="32" t="s">
        <v>104</v>
      </c>
      <c r="F37" s="32" t="s">
        <v>21</v>
      </c>
      <c r="G37" s="26" t="s">
        <v>82</v>
      </c>
      <c r="H37" s="25" t="s">
        <v>105</v>
      </c>
      <c r="I37" s="39">
        <v>14780</v>
      </c>
      <c r="J37" s="34">
        <f t="shared" si="15"/>
        <v>177360</v>
      </c>
      <c r="K37" s="40">
        <v>0.04</v>
      </c>
      <c r="L37" s="36">
        <f t="shared" si="16"/>
        <v>591.20000000000005</v>
      </c>
      <c r="M37" s="79">
        <f t="shared" si="12"/>
        <v>591.20000000000005</v>
      </c>
      <c r="N37" s="37">
        <f t="shared" si="17"/>
        <v>15371.2</v>
      </c>
      <c r="O37" s="83">
        <f t="shared" si="13"/>
        <v>15371.2</v>
      </c>
      <c r="P37" s="87">
        <v>15380</v>
      </c>
      <c r="Q37" s="87">
        <f t="shared" si="14"/>
        <v>184560</v>
      </c>
      <c r="R37" s="38"/>
    </row>
    <row r="38" spans="1:31" ht="29.25" customHeight="1">
      <c r="A38" s="877" t="s">
        <v>32</v>
      </c>
      <c r="B38" s="878"/>
      <c r="C38" s="878"/>
      <c r="D38" s="878"/>
      <c r="E38" s="878"/>
      <c r="F38" s="878"/>
      <c r="G38" s="878"/>
      <c r="H38" s="879"/>
      <c r="I38" s="16">
        <f>SUM(I32:I37)</f>
        <v>114807</v>
      </c>
      <c r="J38" s="16">
        <f>SUM(J32:J37)</f>
        <v>1377684</v>
      </c>
      <c r="K38" s="17">
        <f>I38*4/100</f>
        <v>4592.28</v>
      </c>
      <c r="L38" s="18">
        <f>SUM(L32:L37)</f>
        <v>4564.4754999999996</v>
      </c>
      <c r="M38" s="20"/>
      <c r="N38" s="19">
        <f>SUM(N32:N37)</f>
        <v>119371.47549999999</v>
      </c>
      <c r="O38" s="82"/>
      <c r="P38" s="86"/>
      <c r="Q38" s="86"/>
      <c r="R38" s="29">
        <f>K38-L38</f>
        <v>27.804500000000189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29.25" customHeight="1">
      <c r="A39" s="30"/>
      <c r="B39" s="882" t="s">
        <v>0</v>
      </c>
      <c r="C39" s="882"/>
      <c r="D39" s="882"/>
      <c r="E39" s="882"/>
      <c r="F39" s="882"/>
      <c r="G39" s="882"/>
      <c r="H39" s="882"/>
      <c r="I39" s="882"/>
      <c r="J39" s="882"/>
      <c r="K39" s="882"/>
      <c r="L39" s="882"/>
      <c r="M39" s="882"/>
      <c r="N39" s="882"/>
      <c r="O39" s="882"/>
      <c r="P39" s="882"/>
      <c r="Q39" s="882"/>
      <c r="R39" s="88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9.25" customHeight="1">
      <c r="A40" s="30"/>
      <c r="B40" s="880" t="s">
        <v>106</v>
      </c>
      <c r="C40" s="880"/>
      <c r="D40" s="880"/>
      <c r="E40" s="880"/>
      <c r="F40" s="880"/>
      <c r="G40" s="880"/>
      <c r="H40" s="880"/>
      <c r="I40" s="880"/>
      <c r="J40" s="880"/>
      <c r="K40" s="880"/>
      <c r="L40" s="880"/>
      <c r="M40" s="880"/>
      <c r="N40" s="880"/>
      <c r="O40" s="880"/>
      <c r="P40" s="880"/>
      <c r="Q40" s="880"/>
      <c r="R40" s="880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24" customHeight="1">
      <c r="A41" s="1"/>
      <c r="B41" s="876" t="s">
        <v>3</v>
      </c>
      <c r="C41" s="876" t="s">
        <v>4</v>
      </c>
      <c r="D41" s="876" t="s">
        <v>5</v>
      </c>
      <c r="E41" s="876" t="s">
        <v>6</v>
      </c>
      <c r="F41" s="876" t="s">
        <v>7</v>
      </c>
      <c r="G41" s="876" t="s">
        <v>8</v>
      </c>
      <c r="H41" s="876" t="s">
        <v>9</v>
      </c>
      <c r="I41" s="874" t="s">
        <v>10</v>
      </c>
      <c r="J41" s="881"/>
      <c r="K41" s="874" t="s">
        <v>11</v>
      </c>
      <c r="L41" s="881"/>
      <c r="M41" s="78"/>
      <c r="N41" s="874" t="s">
        <v>12</v>
      </c>
      <c r="O41" s="875"/>
      <c r="P41" s="875"/>
      <c r="Q41" s="875"/>
      <c r="R41" s="876" t="s">
        <v>13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72">
      <c r="A42" s="1"/>
      <c r="B42" s="876"/>
      <c r="C42" s="876"/>
      <c r="D42" s="876"/>
      <c r="E42" s="876"/>
      <c r="F42" s="876"/>
      <c r="G42" s="876"/>
      <c r="H42" s="876"/>
      <c r="I42" s="4" t="s">
        <v>14</v>
      </c>
      <c r="J42" s="4" t="s">
        <v>15</v>
      </c>
      <c r="K42" s="7" t="s">
        <v>16</v>
      </c>
      <c r="L42" s="7" t="s">
        <v>17</v>
      </c>
      <c r="M42" s="75"/>
      <c r="N42" s="8" t="s">
        <v>14</v>
      </c>
      <c r="O42" s="76"/>
      <c r="P42" s="77"/>
      <c r="Q42" s="77"/>
      <c r="R42" s="876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39.950000000000003" customHeight="1">
      <c r="A43" s="45">
        <v>42</v>
      </c>
      <c r="B43" s="46">
        <v>1</v>
      </c>
      <c r="C43" s="47" t="s">
        <v>107</v>
      </c>
      <c r="D43" s="47" t="s">
        <v>108</v>
      </c>
      <c r="E43" s="47" t="s">
        <v>109</v>
      </c>
      <c r="F43" s="47" t="s">
        <v>21</v>
      </c>
      <c r="G43" s="46" t="s">
        <v>106</v>
      </c>
      <c r="H43" s="48" t="s">
        <v>110</v>
      </c>
      <c r="I43" s="49">
        <v>17408</v>
      </c>
      <c r="J43" s="49">
        <f>I43*12</f>
        <v>208896</v>
      </c>
      <c r="K43" s="50">
        <v>3.63</v>
      </c>
      <c r="L43" s="36">
        <v>632</v>
      </c>
      <c r="M43" s="79">
        <f>+I43*K43/100</f>
        <v>631.91039999999998</v>
      </c>
      <c r="N43" s="37">
        <f>I43+L43</f>
        <v>18040</v>
      </c>
      <c r="O43" s="83">
        <f>+I43+M43</f>
        <v>18039.910400000001</v>
      </c>
      <c r="P43" s="87">
        <v>18040</v>
      </c>
      <c r="Q43" s="87">
        <f t="shared" ref="Q43:Q45" si="18">+P43*12</f>
        <v>216480</v>
      </c>
      <c r="R43" s="47"/>
    </row>
    <row r="44" spans="1:31" ht="39.950000000000003" customHeight="1">
      <c r="A44" s="30">
        <v>43</v>
      </c>
      <c r="B44" s="51">
        <v>2</v>
      </c>
      <c r="C44" s="52" t="s">
        <v>111</v>
      </c>
      <c r="D44" s="52" t="s">
        <v>112</v>
      </c>
      <c r="E44" s="52" t="s">
        <v>113</v>
      </c>
      <c r="F44" s="52" t="s">
        <v>21</v>
      </c>
      <c r="G44" s="51" t="s">
        <v>106</v>
      </c>
      <c r="H44" s="53" t="s">
        <v>114</v>
      </c>
      <c r="I44" s="54">
        <v>17655</v>
      </c>
      <c r="J44" s="49">
        <f t="shared" ref="J44:J45" si="19">I44*12</f>
        <v>211860</v>
      </c>
      <c r="K44" s="50">
        <v>4.08</v>
      </c>
      <c r="L44" s="36">
        <v>720</v>
      </c>
      <c r="M44" s="79">
        <f t="shared" ref="M44:M45" si="20">+I44*K44/100</f>
        <v>720.32399999999996</v>
      </c>
      <c r="N44" s="37">
        <f t="shared" ref="N44:N45" si="21">I44+L44</f>
        <v>18375</v>
      </c>
      <c r="O44" s="83">
        <f t="shared" ref="O44:O45" si="22">+I44+M44</f>
        <v>18375.324000000001</v>
      </c>
      <c r="P44" s="87">
        <v>18380</v>
      </c>
      <c r="Q44" s="87">
        <f t="shared" si="18"/>
        <v>220560</v>
      </c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39.950000000000003" customHeight="1">
      <c r="A45" s="30">
        <v>44</v>
      </c>
      <c r="B45" s="51">
        <v>3</v>
      </c>
      <c r="C45" s="52" t="s">
        <v>115</v>
      </c>
      <c r="D45" s="52" t="s">
        <v>112</v>
      </c>
      <c r="E45" s="52" t="s">
        <v>116</v>
      </c>
      <c r="F45" s="52" t="s">
        <v>21</v>
      </c>
      <c r="G45" s="51" t="s">
        <v>106</v>
      </c>
      <c r="H45" s="53" t="s">
        <v>117</v>
      </c>
      <c r="I45" s="54">
        <v>16000</v>
      </c>
      <c r="J45" s="49">
        <f t="shared" si="19"/>
        <v>192000</v>
      </c>
      <c r="K45" s="50">
        <v>4.3099999999999996</v>
      </c>
      <c r="L45" s="36">
        <v>690</v>
      </c>
      <c r="M45" s="79">
        <f t="shared" si="20"/>
        <v>689.6</v>
      </c>
      <c r="N45" s="37">
        <f t="shared" si="21"/>
        <v>16690</v>
      </c>
      <c r="O45" s="83">
        <f t="shared" si="22"/>
        <v>16689.599999999999</v>
      </c>
      <c r="P45" s="87">
        <v>16690</v>
      </c>
      <c r="Q45" s="87">
        <f t="shared" si="18"/>
        <v>200280</v>
      </c>
      <c r="R45" s="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7.75" customHeight="1">
      <c r="A46" s="877" t="s">
        <v>32</v>
      </c>
      <c r="B46" s="878"/>
      <c r="C46" s="878"/>
      <c r="D46" s="878"/>
      <c r="E46" s="878"/>
      <c r="F46" s="878"/>
      <c r="G46" s="878"/>
      <c r="H46" s="879"/>
      <c r="I46" s="16">
        <f>SUM(I43:I45)</f>
        <v>51063</v>
      </c>
      <c r="J46" s="16">
        <f>SUM(J43:J45)</f>
        <v>612756</v>
      </c>
      <c r="K46" s="17">
        <f>I46*4/100</f>
        <v>2042.52</v>
      </c>
      <c r="L46" s="18">
        <f>SUM(L43:L45)</f>
        <v>2042</v>
      </c>
      <c r="M46" s="20"/>
      <c r="N46" s="19">
        <f>SUM(N43:N45)</f>
        <v>53105</v>
      </c>
      <c r="O46" s="82"/>
      <c r="P46" s="86"/>
      <c r="Q46" s="86"/>
      <c r="R46" s="29">
        <f>K46-L46</f>
        <v>0.51999999999998181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7.75" customHeight="1">
      <c r="A47" s="30"/>
      <c r="B47" s="882" t="s">
        <v>0</v>
      </c>
      <c r="C47" s="882"/>
      <c r="D47" s="882"/>
      <c r="E47" s="882"/>
      <c r="F47" s="882"/>
      <c r="G47" s="882"/>
      <c r="H47" s="882"/>
      <c r="I47" s="882"/>
      <c r="J47" s="882"/>
      <c r="K47" s="882"/>
      <c r="L47" s="882"/>
      <c r="M47" s="882"/>
      <c r="N47" s="882"/>
      <c r="O47" s="882"/>
      <c r="P47" s="882"/>
      <c r="Q47" s="882"/>
      <c r="R47" s="88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7.75" customHeight="1">
      <c r="A48" s="30"/>
      <c r="B48" s="880" t="s">
        <v>118</v>
      </c>
      <c r="C48" s="880"/>
      <c r="D48" s="880"/>
      <c r="E48" s="880"/>
      <c r="F48" s="880"/>
      <c r="G48" s="880"/>
      <c r="H48" s="880"/>
      <c r="I48" s="880"/>
      <c r="J48" s="880"/>
      <c r="K48" s="880"/>
      <c r="L48" s="880"/>
      <c r="M48" s="880"/>
      <c r="N48" s="880"/>
      <c r="O48" s="880"/>
      <c r="P48" s="880"/>
      <c r="Q48" s="880"/>
      <c r="R48" s="880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4" customHeight="1">
      <c r="A49" s="1"/>
      <c r="B49" s="876" t="s">
        <v>3</v>
      </c>
      <c r="C49" s="876" t="s">
        <v>4</v>
      </c>
      <c r="D49" s="876" t="s">
        <v>5</v>
      </c>
      <c r="E49" s="876" t="s">
        <v>6</v>
      </c>
      <c r="F49" s="876" t="s">
        <v>7</v>
      </c>
      <c r="G49" s="876" t="s">
        <v>8</v>
      </c>
      <c r="H49" s="876" t="s">
        <v>9</v>
      </c>
      <c r="I49" s="874" t="s">
        <v>10</v>
      </c>
      <c r="J49" s="881"/>
      <c r="K49" s="874" t="s">
        <v>11</v>
      </c>
      <c r="L49" s="881"/>
      <c r="M49" s="78"/>
      <c r="N49" s="874" t="s">
        <v>12</v>
      </c>
      <c r="O49" s="875"/>
      <c r="P49" s="875"/>
      <c r="Q49" s="875"/>
      <c r="R49" s="876" t="s">
        <v>13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72">
      <c r="A50" s="1"/>
      <c r="B50" s="876"/>
      <c r="C50" s="876"/>
      <c r="D50" s="876"/>
      <c r="E50" s="876"/>
      <c r="F50" s="876"/>
      <c r="G50" s="876"/>
      <c r="H50" s="876"/>
      <c r="I50" s="4" t="s">
        <v>14</v>
      </c>
      <c r="J50" s="4" t="s">
        <v>15</v>
      </c>
      <c r="K50" s="7" t="s">
        <v>16</v>
      </c>
      <c r="L50" s="7" t="s">
        <v>17</v>
      </c>
      <c r="M50" s="75"/>
      <c r="N50" s="8" t="s">
        <v>14</v>
      </c>
      <c r="O50" s="76"/>
      <c r="P50" s="77"/>
      <c r="Q50" s="77"/>
      <c r="R50" s="87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39.950000000000003" customHeight="1">
      <c r="A51" s="30">
        <v>47</v>
      </c>
      <c r="B51" s="51">
        <v>1</v>
      </c>
      <c r="C51" s="52" t="s">
        <v>119</v>
      </c>
      <c r="D51" s="52" t="s">
        <v>120</v>
      </c>
      <c r="E51" s="52" t="s">
        <v>121</v>
      </c>
      <c r="F51" s="52" t="s">
        <v>21</v>
      </c>
      <c r="G51" s="51" t="s">
        <v>118</v>
      </c>
      <c r="H51" s="53" t="s">
        <v>122</v>
      </c>
      <c r="I51" s="54">
        <v>15900</v>
      </c>
      <c r="J51" s="54">
        <f>I51*12</f>
        <v>190800</v>
      </c>
      <c r="K51" s="55">
        <v>0.03</v>
      </c>
      <c r="L51" s="56">
        <f>I51*K51</f>
        <v>477</v>
      </c>
      <c r="M51" s="20">
        <f t="shared" ref="M51" si="23">+I51*K51</f>
        <v>477</v>
      </c>
      <c r="N51" s="57">
        <f>I51+L51</f>
        <v>16377</v>
      </c>
      <c r="O51" s="82">
        <f t="shared" ref="O51" si="24">+I51+M51</f>
        <v>16377</v>
      </c>
      <c r="P51" s="86">
        <v>16380</v>
      </c>
      <c r="Q51" s="86">
        <f t="shared" ref="Q51" si="25">+P51*12</f>
        <v>196560</v>
      </c>
      <c r="R51" s="5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>
      <c r="A52" s="877" t="s">
        <v>32</v>
      </c>
      <c r="B52" s="878"/>
      <c r="C52" s="878"/>
      <c r="D52" s="878"/>
      <c r="E52" s="878"/>
      <c r="F52" s="878"/>
      <c r="G52" s="878"/>
      <c r="H52" s="879"/>
      <c r="I52" s="16">
        <f>SUM(I51:I51)</f>
        <v>15900</v>
      </c>
      <c r="J52" s="16">
        <f>I52*12</f>
        <v>190800</v>
      </c>
      <c r="K52" s="17">
        <f>I52*4/100</f>
        <v>636</v>
      </c>
      <c r="L52" s="18">
        <f>SUM(L51:L51)</f>
        <v>477</v>
      </c>
      <c r="M52" s="20"/>
      <c r="N52" s="19">
        <f>SUM(N51:N51)</f>
        <v>16377</v>
      </c>
      <c r="O52" s="82"/>
      <c r="P52" s="86"/>
      <c r="Q52" s="86"/>
      <c r="R52" s="29">
        <f>K52-L52</f>
        <v>159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9.25" customHeight="1">
      <c r="A53" s="30"/>
      <c r="B53" s="882" t="s">
        <v>0</v>
      </c>
      <c r="C53" s="882"/>
      <c r="D53" s="882"/>
      <c r="E53" s="882"/>
      <c r="F53" s="882"/>
      <c r="G53" s="882"/>
      <c r="H53" s="882"/>
      <c r="I53" s="882"/>
      <c r="J53" s="882"/>
      <c r="K53" s="882"/>
      <c r="L53" s="882"/>
      <c r="M53" s="882"/>
      <c r="N53" s="882"/>
      <c r="O53" s="882"/>
      <c r="P53" s="882"/>
      <c r="Q53" s="882"/>
      <c r="R53" s="88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9.25" customHeight="1">
      <c r="A54" s="30"/>
      <c r="B54" s="880" t="s">
        <v>123</v>
      </c>
      <c r="C54" s="880"/>
      <c r="D54" s="880"/>
      <c r="E54" s="880"/>
      <c r="F54" s="880"/>
      <c r="G54" s="880"/>
      <c r="H54" s="880"/>
      <c r="I54" s="880"/>
      <c r="J54" s="880"/>
      <c r="K54" s="880"/>
      <c r="L54" s="880"/>
      <c r="M54" s="880"/>
      <c r="N54" s="880"/>
      <c r="O54" s="880"/>
      <c r="P54" s="880"/>
      <c r="Q54" s="880"/>
      <c r="R54" s="880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4" customHeight="1">
      <c r="A55" s="1"/>
      <c r="B55" s="876" t="s">
        <v>3</v>
      </c>
      <c r="C55" s="876" t="s">
        <v>4</v>
      </c>
      <c r="D55" s="876" t="s">
        <v>5</v>
      </c>
      <c r="E55" s="876" t="s">
        <v>6</v>
      </c>
      <c r="F55" s="876" t="s">
        <v>7</v>
      </c>
      <c r="G55" s="876" t="s">
        <v>8</v>
      </c>
      <c r="H55" s="876" t="s">
        <v>9</v>
      </c>
      <c r="I55" s="874" t="s">
        <v>10</v>
      </c>
      <c r="J55" s="881"/>
      <c r="K55" s="874" t="s">
        <v>11</v>
      </c>
      <c r="L55" s="881"/>
      <c r="M55" s="78"/>
      <c r="N55" s="874" t="s">
        <v>12</v>
      </c>
      <c r="O55" s="875"/>
      <c r="P55" s="875"/>
      <c r="Q55" s="875"/>
      <c r="R55" s="876" t="s">
        <v>13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72">
      <c r="A56" s="1"/>
      <c r="B56" s="876"/>
      <c r="C56" s="876"/>
      <c r="D56" s="876"/>
      <c r="E56" s="876"/>
      <c r="F56" s="876"/>
      <c r="G56" s="876"/>
      <c r="H56" s="876"/>
      <c r="I56" s="4" t="s">
        <v>14</v>
      </c>
      <c r="J56" s="4" t="s">
        <v>15</v>
      </c>
      <c r="K56" s="7" t="s">
        <v>16</v>
      </c>
      <c r="L56" s="7" t="s">
        <v>17</v>
      </c>
      <c r="M56" s="75"/>
      <c r="N56" s="8" t="s">
        <v>14</v>
      </c>
      <c r="O56" s="76"/>
      <c r="P56" s="77"/>
      <c r="Q56" s="77"/>
      <c r="R56" s="876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39.950000000000003" customHeight="1">
      <c r="A57" s="45">
        <v>52</v>
      </c>
      <c r="B57" s="46">
        <v>1</v>
      </c>
      <c r="C57" s="47" t="s">
        <v>124</v>
      </c>
      <c r="D57" s="47" t="s">
        <v>125</v>
      </c>
      <c r="E57" s="47" t="s">
        <v>126</v>
      </c>
      <c r="F57" s="47" t="s">
        <v>21</v>
      </c>
      <c r="G57" s="46" t="s">
        <v>127</v>
      </c>
      <c r="H57" s="48" t="s">
        <v>128</v>
      </c>
      <c r="I57" s="49">
        <v>20000</v>
      </c>
      <c r="J57" s="49">
        <f>I57*12</f>
        <v>240000</v>
      </c>
      <c r="K57" s="58">
        <v>3.5000000000000003E-2</v>
      </c>
      <c r="L57" s="36">
        <f>I57*K57</f>
        <v>700.00000000000011</v>
      </c>
      <c r="M57" s="79">
        <f t="shared" ref="M57:M61" si="26">+I57*K57</f>
        <v>700.00000000000011</v>
      </c>
      <c r="N57" s="37">
        <f>I57+L57</f>
        <v>20700</v>
      </c>
      <c r="O57" s="83">
        <f>+I57+M57</f>
        <v>20700</v>
      </c>
      <c r="P57" s="87">
        <v>20700</v>
      </c>
      <c r="Q57" s="87">
        <f t="shared" ref="Q57:Q61" si="27">+P57*12</f>
        <v>248400</v>
      </c>
      <c r="R57" s="47"/>
    </row>
    <row r="58" spans="1:31" ht="39.950000000000003" customHeight="1">
      <c r="A58" s="45">
        <v>53</v>
      </c>
      <c r="B58" s="46">
        <v>2</v>
      </c>
      <c r="C58" s="47" t="s">
        <v>129</v>
      </c>
      <c r="D58" s="47" t="s">
        <v>39</v>
      </c>
      <c r="E58" s="47" t="s">
        <v>130</v>
      </c>
      <c r="F58" s="47" t="s">
        <v>21</v>
      </c>
      <c r="G58" s="46" t="s">
        <v>127</v>
      </c>
      <c r="H58" s="48" t="s">
        <v>131</v>
      </c>
      <c r="I58" s="49">
        <v>16700</v>
      </c>
      <c r="J58" s="49">
        <f t="shared" ref="J58:J61" si="28">I58*12</f>
        <v>200400</v>
      </c>
      <c r="K58" s="58">
        <v>4.9099999999999998E-2</v>
      </c>
      <c r="L58" s="36">
        <f t="shared" ref="L58:L61" si="29">I58*K58</f>
        <v>819.96999999999991</v>
      </c>
      <c r="M58" s="79">
        <f t="shared" si="26"/>
        <v>819.96999999999991</v>
      </c>
      <c r="N58" s="37">
        <f t="shared" ref="N58:N61" si="30">I58+L58</f>
        <v>17519.97</v>
      </c>
      <c r="O58" s="83">
        <f t="shared" ref="O58:O61" si="31">+I58+M58</f>
        <v>17519.97</v>
      </c>
      <c r="P58" s="87">
        <v>17520</v>
      </c>
      <c r="Q58" s="87">
        <f t="shared" si="27"/>
        <v>210240</v>
      </c>
      <c r="R58" s="47"/>
    </row>
    <row r="59" spans="1:31" ht="39.950000000000003" customHeight="1">
      <c r="A59" s="45">
        <v>54</v>
      </c>
      <c r="B59" s="46">
        <v>3</v>
      </c>
      <c r="C59" s="47" t="s">
        <v>132</v>
      </c>
      <c r="D59" s="47" t="s">
        <v>133</v>
      </c>
      <c r="E59" s="47" t="s">
        <v>134</v>
      </c>
      <c r="F59" s="47" t="s">
        <v>21</v>
      </c>
      <c r="G59" s="46" t="s">
        <v>127</v>
      </c>
      <c r="H59" s="48" t="s">
        <v>27</v>
      </c>
      <c r="I59" s="49">
        <v>15000</v>
      </c>
      <c r="J59" s="49">
        <f t="shared" si="28"/>
        <v>180000</v>
      </c>
      <c r="K59" s="58">
        <v>0.04</v>
      </c>
      <c r="L59" s="36">
        <f t="shared" si="29"/>
        <v>600</v>
      </c>
      <c r="M59" s="79">
        <f t="shared" si="26"/>
        <v>600</v>
      </c>
      <c r="N59" s="37">
        <f t="shared" si="30"/>
        <v>15600</v>
      </c>
      <c r="O59" s="83">
        <f t="shared" si="31"/>
        <v>15600</v>
      </c>
      <c r="P59" s="87">
        <v>15600</v>
      </c>
      <c r="Q59" s="87">
        <f t="shared" si="27"/>
        <v>187200</v>
      </c>
      <c r="R59" s="47"/>
    </row>
    <row r="60" spans="1:31" ht="39.950000000000003" customHeight="1">
      <c r="A60" s="45">
        <v>55</v>
      </c>
      <c r="B60" s="46">
        <v>4</v>
      </c>
      <c r="C60" s="47" t="s">
        <v>135</v>
      </c>
      <c r="D60" s="47" t="s">
        <v>39</v>
      </c>
      <c r="E60" s="47" t="s">
        <v>109</v>
      </c>
      <c r="F60" s="47" t="s">
        <v>21</v>
      </c>
      <c r="G60" s="46" t="s">
        <v>127</v>
      </c>
      <c r="H60" s="48" t="s">
        <v>136</v>
      </c>
      <c r="I60" s="49">
        <v>16000</v>
      </c>
      <c r="J60" s="49">
        <f t="shared" si="28"/>
        <v>192000</v>
      </c>
      <c r="K60" s="58">
        <v>3.8100000000000002E-2</v>
      </c>
      <c r="L60" s="36">
        <f t="shared" si="29"/>
        <v>609.6</v>
      </c>
      <c r="M60" s="79">
        <f t="shared" si="26"/>
        <v>609.6</v>
      </c>
      <c r="N60" s="37">
        <f t="shared" si="30"/>
        <v>16609.599999999999</v>
      </c>
      <c r="O60" s="83">
        <f t="shared" si="31"/>
        <v>16609.599999999999</v>
      </c>
      <c r="P60" s="87">
        <v>16610</v>
      </c>
      <c r="Q60" s="87">
        <f t="shared" si="27"/>
        <v>199320</v>
      </c>
      <c r="R60" s="47"/>
    </row>
    <row r="61" spans="1:31" ht="39.950000000000003" customHeight="1">
      <c r="A61" s="45">
        <v>60</v>
      </c>
      <c r="B61" s="46">
        <v>5</v>
      </c>
      <c r="C61" s="47" t="s">
        <v>137</v>
      </c>
      <c r="D61" s="47" t="s">
        <v>138</v>
      </c>
      <c r="E61" s="47" t="s">
        <v>139</v>
      </c>
      <c r="F61" s="47" t="s">
        <v>21</v>
      </c>
      <c r="G61" s="46" t="s">
        <v>127</v>
      </c>
      <c r="H61" s="48" t="s">
        <v>47</v>
      </c>
      <c r="I61" s="49">
        <v>20000</v>
      </c>
      <c r="J61" s="49">
        <f t="shared" si="28"/>
        <v>240000</v>
      </c>
      <c r="K61" s="58">
        <v>3.9E-2</v>
      </c>
      <c r="L61" s="36">
        <f t="shared" si="29"/>
        <v>780</v>
      </c>
      <c r="M61" s="79">
        <f t="shared" si="26"/>
        <v>780</v>
      </c>
      <c r="N61" s="37">
        <f t="shared" si="30"/>
        <v>20780</v>
      </c>
      <c r="O61" s="83">
        <f t="shared" si="31"/>
        <v>20780</v>
      </c>
      <c r="P61" s="87">
        <v>20780</v>
      </c>
      <c r="Q61" s="87">
        <f t="shared" si="27"/>
        <v>249360</v>
      </c>
      <c r="R61" s="47"/>
    </row>
    <row r="62" spans="1:31">
      <c r="A62" s="877" t="s">
        <v>32</v>
      </c>
      <c r="B62" s="878"/>
      <c r="C62" s="878"/>
      <c r="D62" s="878"/>
      <c r="E62" s="878"/>
      <c r="F62" s="878"/>
      <c r="G62" s="878"/>
      <c r="H62" s="879"/>
      <c r="I62" s="16">
        <f>SUM(I57:I61)</f>
        <v>87700</v>
      </c>
      <c r="J62" s="16">
        <f>SUM(J57:J61)</f>
        <v>1052400</v>
      </c>
      <c r="K62" s="17">
        <f>I62*4/100</f>
        <v>3508</v>
      </c>
      <c r="L62" s="18">
        <f>SUM(L57:L61)</f>
        <v>3509.57</v>
      </c>
      <c r="M62" s="20"/>
      <c r="N62" s="19">
        <f>SUM(N57:N61)</f>
        <v>91209.57</v>
      </c>
      <c r="O62" s="82"/>
      <c r="P62" s="86"/>
      <c r="Q62" s="86"/>
      <c r="R62" s="29">
        <f>K62-L62</f>
        <v>-1.5700000000001637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30" customHeight="1">
      <c r="A63" s="30"/>
      <c r="B63" s="882" t="s">
        <v>0</v>
      </c>
      <c r="C63" s="882"/>
      <c r="D63" s="882"/>
      <c r="E63" s="882"/>
      <c r="F63" s="882"/>
      <c r="G63" s="882"/>
      <c r="H63" s="882"/>
      <c r="I63" s="882"/>
      <c r="J63" s="882"/>
      <c r="K63" s="882"/>
      <c r="L63" s="882"/>
      <c r="M63" s="882"/>
      <c r="N63" s="882"/>
      <c r="O63" s="882"/>
      <c r="P63" s="882"/>
      <c r="Q63" s="882"/>
      <c r="R63" s="88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30" customHeight="1">
      <c r="A64" s="30"/>
      <c r="B64" s="880" t="s">
        <v>140</v>
      </c>
      <c r="C64" s="880"/>
      <c r="D64" s="880"/>
      <c r="E64" s="880"/>
      <c r="F64" s="880"/>
      <c r="G64" s="880"/>
      <c r="H64" s="880"/>
      <c r="I64" s="880"/>
      <c r="J64" s="880"/>
      <c r="K64" s="880"/>
      <c r="L64" s="880"/>
      <c r="M64" s="880"/>
      <c r="N64" s="880"/>
      <c r="O64" s="880"/>
      <c r="P64" s="880"/>
      <c r="Q64" s="880"/>
      <c r="R64" s="880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24" customHeight="1">
      <c r="A65" s="1"/>
      <c r="B65" s="876" t="s">
        <v>3</v>
      </c>
      <c r="C65" s="876" t="s">
        <v>4</v>
      </c>
      <c r="D65" s="876" t="s">
        <v>5</v>
      </c>
      <c r="E65" s="876" t="s">
        <v>6</v>
      </c>
      <c r="F65" s="876" t="s">
        <v>7</v>
      </c>
      <c r="G65" s="876" t="s">
        <v>8</v>
      </c>
      <c r="H65" s="876" t="s">
        <v>9</v>
      </c>
      <c r="I65" s="874" t="s">
        <v>10</v>
      </c>
      <c r="J65" s="881"/>
      <c r="K65" s="874" t="s">
        <v>11</v>
      </c>
      <c r="L65" s="881"/>
      <c r="M65" s="78"/>
      <c r="N65" s="874" t="s">
        <v>12</v>
      </c>
      <c r="O65" s="875"/>
      <c r="P65" s="875"/>
      <c r="Q65" s="875"/>
      <c r="R65" s="876" t="s">
        <v>13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72">
      <c r="A66" s="1"/>
      <c r="B66" s="876"/>
      <c r="C66" s="876"/>
      <c r="D66" s="876"/>
      <c r="E66" s="876"/>
      <c r="F66" s="876"/>
      <c r="G66" s="876"/>
      <c r="H66" s="876"/>
      <c r="I66" s="4" t="s">
        <v>14</v>
      </c>
      <c r="J66" s="4" t="s">
        <v>15</v>
      </c>
      <c r="K66" s="7" t="s">
        <v>16</v>
      </c>
      <c r="L66" s="7" t="s">
        <v>17</v>
      </c>
      <c r="M66" s="75"/>
      <c r="N66" s="8" t="s">
        <v>14</v>
      </c>
      <c r="O66" s="76"/>
      <c r="P66" s="77"/>
      <c r="Q66" s="77"/>
      <c r="R66" s="876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39.950000000000003" customHeight="1">
      <c r="A67" s="45">
        <v>62</v>
      </c>
      <c r="B67" s="46">
        <v>1</v>
      </c>
      <c r="C67" s="47" t="s">
        <v>141</v>
      </c>
      <c r="D67" s="47" t="s">
        <v>142</v>
      </c>
      <c r="E67" s="47" t="s">
        <v>109</v>
      </c>
      <c r="F67" s="47" t="s">
        <v>21</v>
      </c>
      <c r="G67" s="46" t="s">
        <v>140</v>
      </c>
      <c r="H67" s="48" t="s">
        <v>143</v>
      </c>
      <c r="I67" s="49">
        <v>22676</v>
      </c>
      <c r="J67" s="49">
        <f>I67*12</f>
        <v>272112</v>
      </c>
      <c r="K67" s="58">
        <v>0.04</v>
      </c>
      <c r="L67" s="36">
        <f>I67*K67</f>
        <v>907.04</v>
      </c>
      <c r="M67" s="79">
        <f t="shared" ref="M67:M68" si="32">+I67*K67</f>
        <v>907.04</v>
      </c>
      <c r="N67" s="37">
        <f>I67+L67</f>
        <v>23583.040000000001</v>
      </c>
      <c r="O67" s="83">
        <f t="shared" ref="O67:O68" si="33">+I67+M67</f>
        <v>23583.040000000001</v>
      </c>
      <c r="P67" s="87">
        <v>23590</v>
      </c>
      <c r="Q67" s="87">
        <f t="shared" ref="Q67:Q68" si="34">+P67*12</f>
        <v>283080</v>
      </c>
      <c r="R67" s="47"/>
    </row>
    <row r="68" spans="1:31" ht="39.950000000000003" customHeight="1">
      <c r="A68" s="30">
        <v>63</v>
      </c>
      <c r="B68" s="51">
        <v>2</v>
      </c>
      <c r="C68" s="52" t="s">
        <v>144</v>
      </c>
      <c r="D68" s="52" t="s">
        <v>145</v>
      </c>
      <c r="E68" s="52" t="s">
        <v>146</v>
      </c>
      <c r="F68" s="52" t="s">
        <v>21</v>
      </c>
      <c r="G68" s="51" t="s">
        <v>140</v>
      </c>
      <c r="H68" s="53" t="s">
        <v>147</v>
      </c>
      <c r="I68" s="54">
        <v>20000</v>
      </c>
      <c r="J68" s="49">
        <f>I68*12</f>
        <v>240000</v>
      </c>
      <c r="K68" s="55">
        <v>0.04</v>
      </c>
      <c r="L68" s="36">
        <f>I68*K68</f>
        <v>800</v>
      </c>
      <c r="M68" s="79">
        <f t="shared" si="32"/>
        <v>800</v>
      </c>
      <c r="N68" s="37">
        <f>I68+L68</f>
        <v>20800</v>
      </c>
      <c r="O68" s="83">
        <f t="shared" si="33"/>
        <v>20800</v>
      </c>
      <c r="P68" s="87">
        <v>20800</v>
      </c>
      <c r="Q68" s="87">
        <f t="shared" si="34"/>
        <v>249600</v>
      </c>
      <c r="R68" s="5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>
      <c r="A69" s="877" t="s">
        <v>32</v>
      </c>
      <c r="B69" s="878"/>
      <c r="C69" s="878"/>
      <c r="D69" s="878"/>
      <c r="E69" s="878"/>
      <c r="F69" s="878"/>
      <c r="G69" s="878"/>
      <c r="H69" s="879"/>
      <c r="I69" s="16">
        <f>SUM(I67:I68)</f>
        <v>42676</v>
      </c>
      <c r="J69" s="59">
        <f>I69*12</f>
        <v>512112</v>
      </c>
      <c r="K69" s="17">
        <f>I69*4/100</f>
        <v>1707.04</v>
      </c>
      <c r="L69" s="18">
        <f>SUM(L67:L68)</f>
        <v>1707.04</v>
      </c>
      <c r="M69" s="20"/>
      <c r="N69" s="19">
        <f>SUM(N67:N68)</f>
        <v>44383.040000000001</v>
      </c>
      <c r="O69" s="82"/>
      <c r="P69" s="86"/>
      <c r="Q69" s="86"/>
      <c r="R69" s="29">
        <f>K69-L69</f>
        <v>0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28.5" customHeight="1">
      <c r="A70" s="30"/>
      <c r="B70" s="882" t="s">
        <v>0</v>
      </c>
      <c r="C70" s="882"/>
      <c r="D70" s="882"/>
      <c r="E70" s="882"/>
      <c r="F70" s="882"/>
      <c r="G70" s="882"/>
      <c r="H70" s="882"/>
      <c r="I70" s="882"/>
      <c r="J70" s="882"/>
      <c r="K70" s="882"/>
      <c r="L70" s="882"/>
      <c r="M70" s="882"/>
      <c r="N70" s="882"/>
      <c r="O70" s="882"/>
      <c r="P70" s="882"/>
      <c r="Q70" s="882"/>
      <c r="R70" s="882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28.5" customHeight="1">
      <c r="A71" s="30"/>
      <c r="B71" s="880" t="s">
        <v>148</v>
      </c>
      <c r="C71" s="880"/>
      <c r="D71" s="880"/>
      <c r="E71" s="880"/>
      <c r="F71" s="880"/>
      <c r="G71" s="880"/>
      <c r="H71" s="880"/>
      <c r="I71" s="880"/>
      <c r="J71" s="880"/>
      <c r="K71" s="880"/>
      <c r="L71" s="880"/>
      <c r="M71" s="880"/>
      <c r="N71" s="880"/>
      <c r="O71" s="880"/>
      <c r="P71" s="880"/>
      <c r="Q71" s="880"/>
      <c r="R71" s="880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24" customHeight="1">
      <c r="A72" s="1"/>
      <c r="B72" s="876" t="s">
        <v>3</v>
      </c>
      <c r="C72" s="876" t="s">
        <v>4</v>
      </c>
      <c r="D72" s="876" t="s">
        <v>5</v>
      </c>
      <c r="E72" s="876" t="s">
        <v>6</v>
      </c>
      <c r="F72" s="876" t="s">
        <v>7</v>
      </c>
      <c r="G72" s="876" t="s">
        <v>8</v>
      </c>
      <c r="H72" s="876" t="s">
        <v>9</v>
      </c>
      <c r="I72" s="874" t="s">
        <v>10</v>
      </c>
      <c r="J72" s="881"/>
      <c r="K72" s="874" t="s">
        <v>11</v>
      </c>
      <c r="L72" s="881"/>
      <c r="M72" s="78"/>
      <c r="N72" s="874" t="s">
        <v>12</v>
      </c>
      <c r="O72" s="875"/>
      <c r="P72" s="875"/>
      <c r="Q72" s="875"/>
      <c r="R72" s="876" t="s">
        <v>13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72">
      <c r="A73" s="1"/>
      <c r="B73" s="876"/>
      <c r="C73" s="876"/>
      <c r="D73" s="876"/>
      <c r="E73" s="876"/>
      <c r="F73" s="876"/>
      <c r="G73" s="876"/>
      <c r="H73" s="876"/>
      <c r="I73" s="4" t="s">
        <v>14</v>
      </c>
      <c r="J73" s="4" t="s">
        <v>15</v>
      </c>
      <c r="K73" s="7" t="s">
        <v>16</v>
      </c>
      <c r="L73" s="7" t="s">
        <v>17</v>
      </c>
      <c r="M73" s="75"/>
      <c r="N73" s="8" t="s">
        <v>14</v>
      </c>
      <c r="O73" s="76"/>
      <c r="P73" s="77"/>
      <c r="Q73" s="77"/>
      <c r="R73" s="876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39.950000000000003" customHeight="1">
      <c r="A74" s="45">
        <v>66</v>
      </c>
      <c r="B74" s="46">
        <v>1</v>
      </c>
      <c r="C74" s="47" t="s">
        <v>149</v>
      </c>
      <c r="D74" s="47" t="s">
        <v>150</v>
      </c>
      <c r="E74" s="47" t="s">
        <v>151</v>
      </c>
      <c r="F74" s="47" t="s">
        <v>152</v>
      </c>
      <c r="G74" s="46" t="s">
        <v>148</v>
      </c>
      <c r="H74" s="48" t="s">
        <v>153</v>
      </c>
      <c r="I74" s="49">
        <v>24719</v>
      </c>
      <c r="J74" s="49">
        <f>I74*12</f>
        <v>296628</v>
      </c>
      <c r="K74" s="58">
        <v>0.04</v>
      </c>
      <c r="L74" s="36">
        <v>990</v>
      </c>
      <c r="M74" s="79">
        <f t="shared" ref="M74:M77" si="35">+I74*K74</f>
        <v>988.76</v>
      </c>
      <c r="N74" s="37">
        <f>I74+L74</f>
        <v>25709</v>
      </c>
      <c r="O74" s="83">
        <f>+I74+M74</f>
        <v>25707.759999999998</v>
      </c>
      <c r="P74" s="87">
        <v>25710</v>
      </c>
      <c r="Q74" s="87">
        <f t="shared" ref="Q74:Q77" si="36">+P74*12</f>
        <v>308520</v>
      </c>
      <c r="R74" s="47"/>
    </row>
    <row r="75" spans="1:31" ht="39.950000000000003" customHeight="1">
      <c r="A75" s="45">
        <v>67</v>
      </c>
      <c r="B75" s="46">
        <v>2</v>
      </c>
      <c r="C75" s="47" t="s">
        <v>154</v>
      </c>
      <c r="D75" s="47" t="s">
        <v>155</v>
      </c>
      <c r="E75" s="47" t="s">
        <v>156</v>
      </c>
      <c r="F75" s="47" t="s">
        <v>152</v>
      </c>
      <c r="G75" s="46" t="s">
        <v>148</v>
      </c>
      <c r="H75" s="48" t="s">
        <v>157</v>
      </c>
      <c r="I75" s="49">
        <v>19000</v>
      </c>
      <c r="J75" s="49">
        <f t="shared" ref="J75:J77" si="37">I75*12</f>
        <v>228000</v>
      </c>
      <c r="K75" s="58">
        <v>0.04</v>
      </c>
      <c r="L75" s="36">
        <f t="shared" ref="L75:L77" si="38">I75*K75</f>
        <v>760</v>
      </c>
      <c r="M75" s="79">
        <f t="shared" si="35"/>
        <v>760</v>
      </c>
      <c r="N75" s="37">
        <f t="shared" ref="N75:N77" si="39">I75+L75</f>
        <v>19760</v>
      </c>
      <c r="O75" s="83">
        <f t="shared" ref="O75:O77" si="40">+I75+M75</f>
        <v>19760</v>
      </c>
      <c r="P75" s="87">
        <v>19760</v>
      </c>
      <c r="Q75" s="87">
        <f t="shared" si="36"/>
        <v>237120</v>
      </c>
      <c r="R75" s="47"/>
    </row>
    <row r="76" spans="1:31" ht="39.950000000000003" customHeight="1">
      <c r="A76" s="45">
        <v>68</v>
      </c>
      <c r="B76" s="46">
        <v>3</v>
      </c>
      <c r="C76" s="47" t="s">
        <v>158</v>
      </c>
      <c r="D76" s="47" t="s">
        <v>159</v>
      </c>
      <c r="E76" s="47" t="s">
        <v>160</v>
      </c>
      <c r="F76" s="47" t="s">
        <v>152</v>
      </c>
      <c r="G76" s="46" t="s">
        <v>148</v>
      </c>
      <c r="H76" s="48" t="s">
        <v>147</v>
      </c>
      <c r="I76" s="49">
        <v>15000</v>
      </c>
      <c r="J76" s="49">
        <f t="shared" si="37"/>
        <v>180000</v>
      </c>
      <c r="K76" s="58">
        <v>0.04</v>
      </c>
      <c r="L76" s="36">
        <f t="shared" si="38"/>
        <v>600</v>
      </c>
      <c r="M76" s="79">
        <f t="shared" si="35"/>
        <v>600</v>
      </c>
      <c r="N76" s="37">
        <f t="shared" si="39"/>
        <v>15600</v>
      </c>
      <c r="O76" s="83">
        <f t="shared" si="40"/>
        <v>15600</v>
      </c>
      <c r="P76" s="87">
        <v>15600</v>
      </c>
      <c r="Q76" s="87">
        <f t="shared" si="36"/>
        <v>187200</v>
      </c>
      <c r="R76" s="47"/>
    </row>
    <row r="77" spans="1:31" ht="39.950000000000003" customHeight="1">
      <c r="A77" s="45">
        <v>69</v>
      </c>
      <c r="B77" s="46">
        <v>4</v>
      </c>
      <c r="C77" s="47" t="s">
        <v>161</v>
      </c>
      <c r="D77" s="47" t="s">
        <v>159</v>
      </c>
      <c r="E77" s="47" t="s">
        <v>162</v>
      </c>
      <c r="F77" s="47" t="s">
        <v>152</v>
      </c>
      <c r="G77" s="46" t="s">
        <v>148</v>
      </c>
      <c r="H77" s="48" t="s">
        <v>147</v>
      </c>
      <c r="I77" s="49">
        <v>15000</v>
      </c>
      <c r="J77" s="49">
        <f t="shared" si="37"/>
        <v>180000</v>
      </c>
      <c r="K77" s="58">
        <v>0.04</v>
      </c>
      <c r="L77" s="36">
        <f t="shared" si="38"/>
        <v>600</v>
      </c>
      <c r="M77" s="79">
        <f t="shared" si="35"/>
        <v>600</v>
      </c>
      <c r="N77" s="37">
        <f t="shared" si="39"/>
        <v>15600</v>
      </c>
      <c r="O77" s="83">
        <f t="shared" si="40"/>
        <v>15600</v>
      </c>
      <c r="P77" s="87">
        <v>15600</v>
      </c>
      <c r="Q77" s="87">
        <f t="shared" si="36"/>
        <v>187200</v>
      </c>
      <c r="R77" s="47"/>
    </row>
    <row r="78" spans="1:31">
      <c r="A78" s="60"/>
      <c r="B78" s="877" t="s">
        <v>32</v>
      </c>
      <c r="C78" s="878"/>
      <c r="D78" s="878"/>
      <c r="E78" s="878"/>
      <c r="F78" s="878"/>
      <c r="G78" s="878"/>
      <c r="H78" s="879"/>
      <c r="I78" s="16">
        <f>SUM(I74:I77)</f>
        <v>73719</v>
      </c>
      <c r="J78" s="16">
        <f>SUM(J74:J77)</f>
        <v>884628</v>
      </c>
      <c r="K78" s="17">
        <f>I78*4/100</f>
        <v>2948.76</v>
      </c>
      <c r="L78" s="18">
        <f>SUM(L74:L77)</f>
        <v>2950</v>
      </c>
      <c r="M78" s="20"/>
      <c r="N78" s="19">
        <f>SUM(N74:N77)</f>
        <v>76669</v>
      </c>
      <c r="O78" s="82"/>
      <c r="P78" s="86"/>
      <c r="Q78" s="86"/>
      <c r="R78" s="29">
        <f>K78-L78</f>
        <v>-1.2399999999997817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6.25" customHeight="1">
      <c r="A79" s="30"/>
      <c r="B79" s="882" t="s">
        <v>0</v>
      </c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6.25" customHeight="1">
      <c r="A80" s="30"/>
      <c r="B80" s="880" t="s">
        <v>163</v>
      </c>
      <c r="C80" s="880"/>
      <c r="D80" s="880"/>
      <c r="E80" s="880"/>
      <c r="F80" s="880"/>
      <c r="G80" s="880"/>
      <c r="H80" s="880"/>
      <c r="I80" s="880"/>
      <c r="J80" s="880"/>
      <c r="K80" s="880"/>
      <c r="L80" s="880"/>
      <c r="M80" s="880"/>
      <c r="N80" s="880"/>
      <c r="O80" s="880"/>
      <c r="P80" s="880"/>
      <c r="Q80" s="880"/>
      <c r="R80" s="880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24" customHeight="1">
      <c r="A81" s="1"/>
      <c r="B81" s="876" t="s">
        <v>3</v>
      </c>
      <c r="C81" s="876" t="s">
        <v>4</v>
      </c>
      <c r="D81" s="876" t="s">
        <v>5</v>
      </c>
      <c r="E81" s="876" t="s">
        <v>6</v>
      </c>
      <c r="F81" s="876" t="s">
        <v>7</v>
      </c>
      <c r="G81" s="876" t="s">
        <v>8</v>
      </c>
      <c r="H81" s="876" t="s">
        <v>9</v>
      </c>
      <c r="I81" s="874" t="s">
        <v>10</v>
      </c>
      <c r="J81" s="881"/>
      <c r="K81" s="874" t="s">
        <v>11</v>
      </c>
      <c r="L81" s="881"/>
      <c r="M81" s="78"/>
      <c r="N81" s="874" t="s">
        <v>12</v>
      </c>
      <c r="O81" s="875"/>
      <c r="P81" s="875"/>
      <c r="Q81" s="875"/>
      <c r="R81" s="876" t="s">
        <v>13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72">
      <c r="A82" s="1"/>
      <c r="B82" s="876"/>
      <c r="C82" s="876"/>
      <c r="D82" s="876"/>
      <c r="E82" s="876"/>
      <c r="F82" s="876"/>
      <c r="G82" s="876"/>
      <c r="H82" s="876"/>
      <c r="I82" s="4" t="s">
        <v>14</v>
      </c>
      <c r="J82" s="4" t="s">
        <v>15</v>
      </c>
      <c r="K82" s="7" t="s">
        <v>16</v>
      </c>
      <c r="L82" s="7" t="s">
        <v>17</v>
      </c>
      <c r="M82" s="75"/>
      <c r="N82" s="8" t="s">
        <v>14</v>
      </c>
      <c r="O82" s="76"/>
      <c r="P82" s="77"/>
      <c r="Q82" s="77"/>
      <c r="R82" s="876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39.950000000000003" customHeight="1">
      <c r="A83" s="45">
        <v>73</v>
      </c>
      <c r="B83" s="46">
        <v>1</v>
      </c>
      <c r="C83" s="47" t="s">
        <v>164</v>
      </c>
      <c r="D83" s="47" t="s">
        <v>165</v>
      </c>
      <c r="E83" s="47" t="s">
        <v>166</v>
      </c>
      <c r="F83" s="47" t="s">
        <v>152</v>
      </c>
      <c r="G83" s="46" t="s">
        <v>167</v>
      </c>
      <c r="H83" s="48" t="s">
        <v>168</v>
      </c>
      <c r="I83" s="49">
        <v>20000</v>
      </c>
      <c r="J83" s="49">
        <f>I83*12</f>
        <v>240000</v>
      </c>
      <c r="K83" s="61">
        <v>0.04</v>
      </c>
      <c r="L83" s="36">
        <f>I83*K83</f>
        <v>800</v>
      </c>
      <c r="M83" s="79">
        <f t="shared" ref="M83:M86" si="41">+I83*K83</f>
        <v>800</v>
      </c>
      <c r="N83" s="37">
        <f>I83+L83</f>
        <v>20800</v>
      </c>
      <c r="O83" s="83">
        <f t="shared" ref="O83:O86" si="42">+I83+M83</f>
        <v>20800</v>
      </c>
      <c r="P83" s="87">
        <v>20800</v>
      </c>
      <c r="Q83" s="87">
        <f t="shared" ref="Q83:Q86" si="43">+P83*12</f>
        <v>249600</v>
      </c>
      <c r="R83" s="47"/>
    </row>
    <row r="84" spans="1:31" ht="39.950000000000003" customHeight="1">
      <c r="A84" s="45">
        <v>74</v>
      </c>
      <c r="B84" s="46">
        <v>2</v>
      </c>
      <c r="C84" s="47" t="s">
        <v>169</v>
      </c>
      <c r="D84" s="47" t="s">
        <v>142</v>
      </c>
      <c r="E84" s="47" t="s">
        <v>170</v>
      </c>
      <c r="F84" s="47" t="s">
        <v>152</v>
      </c>
      <c r="G84" s="46" t="s">
        <v>167</v>
      </c>
      <c r="H84" s="48" t="s">
        <v>171</v>
      </c>
      <c r="I84" s="49">
        <v>20000</v>
      </c>
      <c r="J84" s="49">
        <f t="shared" ref="J84:J86" si="44">I84*12</f>
        <v>240000</v>
      </c>
      <c r="K84" s="61">
        <v>0.04</v>
      </c>
      <c r="L84" s="36">
        <f t="shared" ref="L84:L86" si="45">I84*K84</f>
        <v>800</v>
      </c>
      <c r="M84" s="79">
        <f t="shared" si="41"/>
        <v>800</v>
      </c>
      <c r="N84" s="37">
        <f t="shared" ref="N84:N86" si="46">I84+L84</f>
        <v>20800</v>
      </c>
      <c r="O84" s="83">
        <f t="shared" si="42"/>
        <v>20800</v>
      </c>
      <c r="P84" s="87">
        <v>20800</v>
      </c>
      <c r="Q84" s="87">
        <f t="shared" si="43"/>
        <v>249600</v>
      </c>
      <c r="R84" s="47"/>
    </row>
    <row r="85" spans="1:31" ht="39.950000000000003" customHeight="1">
      <c r="A85" s="45">
        <v>75</v>
      </c>
      <c r="B85" s="46">
        <v>3</v>
      </c>
      <c r="C85" s="47" t="s">
        <v>172</v>
      </c>
      <c r="D85" s="47" t="s">
        <v>173</v>
      </c>
      <c r="E85" s="47" t="s">
        <v>174</v>
      </c>
      <c r="F85" s="47" t="s">
        <v>152</v>
      </c>
      <c r="G85" s="46" t="s">
        <v>167</v>
      </c>
      <c r="H85" s="48" t="s">
        <v>136</v>
      </c>
      <c r="I85" s="49">
        <v>15000</v>
      </c>
      <c r="J85" s="49">
        <f t="shared" si="44"/>
        <v>180000</v>
      </c>
      <c r="K85" s="61">
        <v>0.04</v>
      </c>
      <c r="L85" s="36">
        <f t="shared" si="45"/>
        <v>600</v>
      </c>
      <c r="M85" s="79">
        <f t="shared" si="41"/>
        <v>600</v>
      </c>
      <c r="N85" s="37">
        <f t="shared" si="46"/>
        <v>15600</v>
      </c>
      <c r="O85" s="83">
        <f t="shared" si="42"/>
        <v>15600</v>
      </c>
      <c r="P85" s="87">
        <v>15600</v>
      </c>
      <c r="Q85" s="87">
        <f t="shared" si="43"/>
        <v>187200</v>
      </c>
      <c r="R85" s="47"/>
    </row>
    <row r="86" spans="1:31" ht="39.950000000000003" customHeight="1">
      <c r="A86" s="45">
        <v>76</v>
      </c>
      <c r="B86" s="46">
        <v>4</v>
      </c>
      <c r="C86" s="47" t="s">
        <v>175</v>
      </c>
      <c r="D86" s="47" t="s">
        <v>176</v>
      </c>
      <c r="E86" s="47" t="s">
        <v>177</v>
      </c>
      <c r="F86" s="47" t="s">
        <v>152</v>
      </c>
      <c r="G86" s="46" t="s">
        <v>167</v>
      </c>
      <c r="H86" s="48" t="s">
        <v>136</v>
      </c>
      <c r="I86" s="49">
        <v>15000</v>
      </c>
      <c r="J86" s="49">
        <f t="shared" si="44"/>
        <v>180000</v>
      </c>
      <c r="K86" s="61">
        <v>0.04</v>
      </c>
      <c r="L86" s="36">
        <f t="shared" si="45"/>
        <v>600</v>
      </c>
      <c r="M86" s="79">
        <f t="shared" si="41"/>
        <v>600</v>
      </c>
      <c r="N86" s="37">
        <f t="shared" si="46"/>
        <v>15600</v>
      </c>
      <c r="O86" s="83">
        <f t="shared" si="42"/>
        <v>15600</v>
      </c>
      <c r="P86" s="87">
        <v>15600</v>
      </c>
      <c r="Q86" s="87">
        <f t="shared" si="43"/>
        <v>187200</v>
      </c>
      <c r="R86" s="47"/>
    </row>
    <row r="87" spans="1:31">
      <c r="A87" s="30"/>
      <c r="B87" s="883" t="s">
        <v>32</v>
      </c>
      <c r="C87" s="883"/>
      <c r="D87" s="883"/>
      <c r="E87" s="883"/>
      <c r="F87" s="883"/>
      <c r="G87" s="883"/>
      <c r="H87" s="883"/>
      <c r="I87" s="16">
        <f>SUM(I83:I86)</f>
        <v>70000</v>
      </c>
      <c r="J87" s="16">
        <f>SUM(J83:J86)</f>
        <v>840000</v>
      </c>
      <c r="K87" s="17">
        <f>I87*4/100</f>
        <v>2800</v>
      </c>
      <c r="L87" s="18">
        <f>SUM(L83:L86)</f>
        <v>2800</v>
      </c>
      <c r="M87" s="20"/>
      <c r="N87" s="19">
        <f>SUM(N83:N86)</f>
        <v>72800</v>
      </c>
      <c r="O87" s="82"/>
      <c r="P87" s="86"/>
      <c r="Q87" s="86"/>
      <c r="R87" s="29">
        <f>K87-L87</f>
        <v>0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30" customHeight="1">
      <c r="A88" s="30"/>
      <c r="B88" s="882" t="s">
        <v>0</v>
      </c>
      <c r="C88" s="882"/>
      <c r="D88" s="882"/>
      <c r="E88" s="882"/>
      <c r="F88" s="882"/>
      <c r="G88" s="882"/>
      <c r="H88" s="882"/>
      <c r="I88" s="882"/>
      <c r="J88" s="882"/>
      <c r="K88" s="882"/>
      <c r="L88" s="882"/>
      <c r="M88" s="882"/>
      <c r="N88" s="882"/>
      <c r="O88" s="882"/>
      <c r="P88" s="882"/>
      <c r="Q88" s="882"/>
      <c r="R88" s="882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30" customHeight="1">
      <c r="A89" s="30"/>
      <c r="B89" s="880" t="s">
        <v>178</v>
      </c>
      <c r="C89" s="880"/>
      <c r="D89" s="880"/>
      <c r="E89" s="880"/>
      <c r="F89" s="880"/>
      <c r="G89" s="880"/>
      <c r="H89" s="880"/>
      <c r="I89" s="880"/>
      <c r="J89" s="880"/>
      <c r="K89" s="880"/>
      <c r="L89" s="880"/>
      <c r="M89" s="880"/>
      <c r="N89" s="880"/>
      <c r="O89" s="880"/>
      <c r="P89" s="880"/>
      <c r="Q89" s="880"/>
      <c r="R89" s="880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24" customHeight="1">
      <c r="A90" s="1"/>
      <c r="B90" s="876" t="s">
        <v>3</v>
      </c>
      <c r="C90" s="876" t="s">
        <v>4</v>
      </c>
      <c r="D90" s="876" t="s">
        <v>5</v>
      </c>
      <c r="E90" s="876" t="s">
        <v>6</v>
      </c>
      <c r="F90" s="876" t="s">
        <v>7</v>
      </c>
      <c r="G90" s="876" t="s">
        <v>8</v>
      </c>
      <c r="H90" s="876" t="s">
        <v>9</v>
      </c>
      <c r="I90" s="874" t="s">
        <v>10</v>
      </c>
      <c r="J90" s="881"/>
      <c r="K90" s="874" t="s">
        <v>11</v>
      </c>
      <c r="L90" s="881"/>
      <c r="M90" s="78"/>
      <c r="N90" s="874" t="s">
        <v>12</v>
      </c>
      <c r="O90" s="875"/>
      <c r="P90" s="875"/>
      <c r="Q90" s="875"/>
      <c r="R90" s="876" t="s">
        <v>13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72">
      <c r="A91" s="1"/>
      <c r="B91" s="876"/>
      <c r="C91" s="876"/>
      <c r="D91" s="876"/>
      <c r="E91" s="876"/>
      <c r="F91" s="876"/>
      <c r="G91" s="876"/>
      <c r="H91" s="876"/>
      <c r="I91" s="4" t="s">
        <v>14</v>
      </c>
      <c r="J91" s="4" t="s">
        <v>15</v>
      </c>
      <c r="K91" s="7" t="s">
        <v>16</v>
      </c>
      <c r="L91" s="7" t="s">
        <v>17</v>
      </c>
      <c r="M91" s="75"/>
      <c r="N91" s="8" t="s">
        <v>14</v>
      </c>
      <c r="O91" s="76"/>
      <c r="P91" s="77"/>
      <c r="Q91" s="77"/>
      <c r="R91" s="87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s="6" customFormat="1" ht="39.950000000000003" customHeight="1">
      <c r="A92" s="24">
        <v>81</v>
      </c>
      <c r="B92" s="26">
        <v>1</v>
      </c>
      <c r="C92" s="32" t="s">
        <v>179</v>
      </c>
      <c r="D92" s="32" t="s">
        <v>180</v>
      </c>
      <c r="E92" s="32" t="s">
        <v>109</v>
      </c>
      <c r="F92" s="32" t="s">
        <v>21</v>
      </c>
      <c r="G92" s="26" t="s">
        <v>181</v>
      </c>
      <c r="H92" s="25" t="s">
        <v>182</v>
      </c>
      <c r="I92" s="39">
        <v>20000</v>
      </c>
      <c r="J92" s="39">
        <f>I92*12</f>
        <v>240000</v>
      </c>
      <c r="K92" s="40">
        <v>0.04</v>
      </c>
      <c r="L92" s="36">
        <f>I92*K92</f>
        <v>800</v>
      </c>
      <c r="M92" s="79">
        <f t="shared" ref="M92:M94" si="47">+I92*K92</f>
        <v>800</v>
      </c>
      <c r="N92" s="37">
        <f>I92+L92</f>
        <v>20800</v>
      </c>
      <c r="O92" s="83">
        <f>+I92+M92</f>
        <v>20800</v>
      </c>
      <c r="P92" s="87">
        <v>20800</v>
      </c>
      <c r="Q92" s="87">
        <f t="shared" ref="Q92:Q94" si="48">+P92*12</f>
        <v>249600</v>
      </c>
      <c r="R92" s="32"/>
    </row>
    <row r="93" spans="1:31" s="6" customFormat="1" ht="39.950000000000003" customHeight="1">
      <c r="A93" s="24">
        <v>82</v>
      </c>
      <c r="B93" s="26">
        <v>2</v>
      </c>
      <c r="C93" s="32" t="s">
        <v>183</v>
      </c>
      <c r="D93" s="32" t="s">
        <v>125</v>
      </c>
      <c r="E93" s="32" t="s">
        <v>184</v>
      </c>
      <c r="F93" s="32" t="s">
        <v>152</v>
      </c>
      <c r="G93" s="26" t="s">
        <v>181</v>
      </c>
      <c r="H93" s="25" t="s">
        <v>185</v>
      </c>
      <c r="I93" s="39">
        <v>22961</v>
      </c>
      <c r="J93" s="39">
        <f t="shared" ref="J93:J94" si="49">I93*12</f>
        <v>275532</v>
      </c>
      <c r="K93" s="40">
        <v>0.04</v>
      </c>
      <c r="L93" s="36">
        <f t="shared" ref="L93:L94" si="50">I93*K93</f>
        <v>918.44</v>
      </c>
      <c r="M93" s="79">
        <f t="shared" si="47"/>
        <v>918.44</v>
      </c>
      <c r="N93" s="37">
        <f t="shared" ref="N93:N94" si="51">I93+L93</f>
        <v>23879.439999999999</v>
      </c>
      <c r="O93" s="83">
        <f t="shared" ref="O93:O94" si="52">+I93+M93</f>
        <v>23879.439999999999</v>
      </c>
      <c r="P93" s="87">
        <v>23880</v>
      </c>
      <c r="Q93" s="87">
        <f t="shared" si="48"/>
        <v>286560</v>
      </c>
      <c r="R93" s="32"/>
    </row>
    <row r="94" spans="1:31" s="6" customFormat="1" ht="39.950000000000003" customHeight="1">
      <c r="A94" s="24">
        <v>83</v>
      </c>
      <c r="B94" s="26">
        <v>3</v>
      </c>
      <c r="C94" s="32" t="s">
        <v>186</v>
      </c>
      <c r="D94" s="32" t="s">
        <v>187</v>
      </c>
      <c r="E94" s="32" t="s">
        <v>166</v>
      </c>
      <c r="F94" s="32" t="s">
        <v>152</v>
      </c>
      <c r="G94" s="26" t="s">
        <v>181</v>
      </c>
      <c r="H94" s="25" t="s">
        <v>188</v>
      </c>
      <c r="I94" s="39">
        <v>25000</v>
      </c>
      <c r="J94" s="39">
        <f t="shared" si="49"/>
        <v>300000</v>
      </c>
      <c r="K94" s="40">
        <v>0.04</v>
      </c>
      <c r="L94" s="36">
        <f t="shared" si="50"/>
        <v>1000</v>
      </c>
      <c r="M94" s="79">
        <f t="shared" si="47"/>
        <v>1000</v>
      </c>
      <c r="N94" s="37">
        <f t="shared" si="51"/>
        <v>26000</v>
      </c>
      <c r="O94" s="83">
        <f t="shared" si="52"/>
        <v>26000</v>
      </c>
      <c r="P94" s="87">
        <v>26000</v>
      </c>
      <c r="Q94" s="87">
        <f t="shared" si="48"/>
        <v>312000</v>
      </c>
      <c r="R94" s="32"/>
    </row>
    <row r="95" spans="1:31">
      <c r="A95" s="60"/>
      <c r="B95" s="877" t="s">
        <v>32</v>
      </c>
      <c r="C95" s="878"/>
      <c r="D95" s="878"/>
      <c r="E95" s="878"/>
      <c r="F95" s="878"/>
      <c r="G95" s="878"/>
      <c r="H95" s="879"/>
      <c r="I95" s="16">
        <f>SUM(I92:I94)</f>
        <v>67961</v>
      </c>
      <c r="J95" s="16">
        <f>SUM(J92:J94)</f>
        <v>815532</v>
      </c>
      <c r="K95" s="17">
        <f>I95*4/100</f>
        <v>2718.44</v>
      </c>
      <c r="L95" s="18">
        <f>SUM(L92:L94)</f>
        <v>2718.44</v>
      </c>
      <c r="M95" s="20"/>
      <c r="N95" s="19">
        <f>SUM(N92:N94)</f>
        <v>70679.44</v>
      </c>
      <c r="O95" s="82"/>
      <c r="P95" s="86"/>
      <c r="Q95" s="86"/>
      <c r="R95" s="29">
        <f>K95-L95</f>
        <v>0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28.5" customHeight="1">
      <c r="A96" s="30"/>
      <c r="B96" s="882" t="s">
        <v>0</v>
      </c>
      <c r="C96" s="882"/>
      <c r="D96" s="882"/>
      <c r="E96" s="882"/>
      <c r="F96" s="882"/>
      <c r="G96" s="882"/>
      <c r="H96" s="882"/>
      <c r="I96" s="882"/>
      <c r="J96" s="882"/>
      <c r="K96" s="882"/>
      <c r="L96" s="882"/>
      <c r="M96" s="882"/>
      <c r="N96" s="882"/>
      <c r="O96" s="882"/>
      <c r="P96" s="882"/>
      <c r="Q96" s="882"/>
      <c r="R96" s="882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28.5" customHeight="1">
      <c r="A97" s="30"/>
      <c r="B97" s="880" t="s">
        <v>189</v>
      </c>
      <c r="C97" s="880"/>
      <c r="D97" s="880"/>
      <c r="E97" s="880"/>
      <c r="F97" s="880"/>
      <c r="G97" s="880"/>
      <c r="H97" s="880"/>
      <c r="I97" s="880"/>
      <c r="J97" s="880"/>
      <c r="K97" s="880"/>
      <c r="L97" s="880"/>
      <c r="M97" s="880"/>
      <c r="N97" s="880"/>
      <c r="O97" s="880"/>
      <c r="P97" s="880"/>
      <c r="Q97" s="880"/>
      <c r="R97" s="880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24" customHeight="1">
      <c r="A98" s="1"/>
      <c r="B98" s="876" t="s">
        <v>3</v>
      </c>
      <c r="C98" s="876" t="s">
        <v>4</v>
      </c>
      <c r="D98" s="876" t="s">
        <v>5</v>
      </c>
      <c r="E98" s="876" t="s">
        <v>6</v>
      </c>
      <c r="F98" s="876" t="s">
        <v>7</v>
      </c>
      <c r="G98" s="876" t="s">
        <v>8</v>
      </c>
      <c r="H98" s="876" t="s">
        <v>9</v>
      </c>
      <c r="I98" s="874" t="s">
        <v>10</v>
      </c>
      <c r="J98" s="881"/>
      <c r="K98" s="874" t="s">
        <v>11</v>
      </c>
      <c r="L98" s="881"/>
      <c r="M98" s="78"/>
      <c r="N98" s="874" t="s">
        <v>12</v>
      </c>
      <c r="O98" s="875"/>
      <c r="P98" s="875"/>
      <c r="Q98" s="875"/>
      <c r="R98" s="876" t="s">
        <v>13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72">
      <c r="A99" s="1"/>
      <c r="B99" s="876"/>
      <c r="C99" s="876"/>
      <c r="D99" s="876"/>
      <c r="E99" s="876"/>
      <c r="F99" s="876"/>
      <c r="G99" s="876"/>
      <c r="H99" s="876"/>
      <c r="I99" s="4" t="s">
        <v>14</v>
      </c>
      <c r="J99" s="4" t="s">
        <v>15</v>
      </c>
      <c r="K99" s="7" t="s">
        <v>16</v>
      </c>
      <c r="L99" s="7" t="s">
        <v>17</v>
      </c>
      <c r="M99" s="75"/>
      <c r="N99" s="8" t="s">
        <v>14</v>
      </c>
      <c r="O99" s="76"/>
      <c r="P99" s="77"/>
      <c r="Q99" s="77"/>
      <c r="R99" s="876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39.950000000000003" customHeight="1">
      <c r="A100" s="45">
        <v>85</v>
      </c>
      <c r="B100" s="46">
        <v>1</v>
      </c>
      <c r="C100" s="47" t="s">
        <v>190</v>
      </c>
      <c r="D100" s="47" t="s">
        <v>191</v>
      </c>
      <c r="E100" s="47" t="s">
        <v>192</v>
      </c>
      <c r="F100" s="47" t="s">
        <v>21</v>
      </c>
      <c r="G100" s="46" t="s">
        <v>189</v>
      </c>
      <c r="H100" s="48" t="s">
        <v>193</v>
      </c>
      <c r="I100" s="49">
        <v>19000</v>
      </c>
      <c r="J100" s="49">
        <f>I100*12</f>
        <v>228000</v>
      </c>
      <c r="K100" s="58">
        <v>0.04</v>
      </c>
      <c r="L100" s="36">
        <f>I100*K100</f>
        <v>760</v>
      </c>
      <c r="M100" s="79">
        <f t="shared" ref="M100:M102" si="53">+I100*K100</f>
        <v>760</v>
      </c>
      <c r="N100" s="37">
        <f>I100+L100</f>
        <v>19760</v>
      </c>
      <c r="O100" s="83">
        <f>+I100+M100</f>
        <v>19760</v>
      </c>
      <c r="P100" s="87">
        <v>19760</v>
      </c>
      <c r="Q100" s="87">
        <f t="shared" ref="Q100:Q102" si="54">+P100*12</f>
        <v>237120</v>
      </c>
      <c r="R100" s="47"/>
    </row>
    <row r="101" spans="1:31" ht="39.950000000000003" customHeight="1">
      <c r="A101" s="30">
        <v>86</v>
      </c>
      <c r="B101" s="51">
        <v>2</v>
      </c>
      <c r="C101" s="52" t="s">
        <v>194</v>
      </c>
      <c r="D101" s="52" t="s">
        <v>159</v>
      </c>
      <c r="E101" s="52" t="s">
        <v>109</v>
      </c>
      <c r="F101" s="52" t="s">
        <v>21</v>
      </c>
      <c r="G101" s="51" t="s">
        <v>189</v>
      </c>
      <c r="H101" s="53" t="s">
        <v>136</v>
      </c>
      <c r="I101" s="54">
        <v>20000</v>
      </c>
      <c r="J101" s="49">
        <f t="shared" ref="J101:J102" si="55">I101*12</f>
        <v>240000</v>
      </c>
      <c r="K101" s="55">
        <v>0.04</v>
      </c>
      <c r="L101" s="36">
        <f t="shared" ref="L101:L102" si="56">I101*K101</f>
        <v>800</v>
      </c>
      <c r="M101" s="79">
        <f t="shared" si="53"/>
        <v>800</v>
      </c>
      <c r="N101" s="37">
        <f t="shared" ref="N101:N102" si="57">I101+L101</f>
        <v>20800</v>
      </c>
      <c r="O101" s="83">
        <f t="shared" ref="O101:O102" si="58">+I101+M101</f>
        <v>20800</v>
      </c>
      <c r="P101" s="87">
        <v>20800</v>
      </c>
      <c r="Q101" s="87">
        <f t="shared" si="54"/>
        <v>249600</v>
      </c>
      <c r="R101" s="52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39.950000000000003" customHeight="1">
      <c r="A102" s="30">
        <v>87</v>
      </c>
      <c r="B102" s="51">
        <v>3</v>
      </c>
      <c r="C102" s="52" t="s">
        <v>195</v>
      </c>
      <c r="D102" s="52" t="s">
        <v>133</v>
      </c>
      <c r="E102" s="52" t="s">
        <v>109</v>
      </c>
      <c r="F102" s="52" t="s">
        <v>21</v>
      </c>
      <c r="G102" s="51" t="s">
        <v>189</v>
      </c>
      <c r="H102" s="53" t="s">
        <v>196</v>
      </c>
      <c r="I102" s="54">
        <v>15000</v>
      </c>
      <c r="J102" s="49">
        <f t="shared" si="55"/>
        <v>180000</v>
      </c>
      <c r="K102" s="55">
        <v>0.04</v>
      </c>
      <c r="L102" s="36">
        <f t="shared" si="56"/>
        <v>600</v>
      </c>
      <c r="M102" s="79">
        <f t="shared" si="53"/>
        <v>600</v>
      </c>
      <c r="N102" s="37">
        <f t="shared" si="57"/>
        <v>15600</v>
      </c>
      <c r="O102" s="83">
        <f t="shared" si="58"/>
        <v>15600</v>
      </c>
      <c r="P102" s="87">
        <v>15600</v>
      </c>
      <c r="Q102" s="87">
        <f t="shared" si="54"/>
        <v>187200</v>
      </c>
      <c r="R102" s="52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24" customHeight="1">
      <c r="A103" s="62"/>
      <c r="B103" s="877" t="s">
        <v>32</v>
      </c>
      <c r="C103" s="878"/>
      <c r="D103" s="878"/>
      <c r="E103" s="878"/>
      <c r="F103" s="878"/>
      <c r="G103" s="878"/>
      <c r="H103" s="879"/>
      <c r="I103" s="16">
        <f>SUM(I100:I102)</f>
        <v>54000</v>
      </c>
      <c r="J103" s="16">
        <f>SUM(J100:J102)</f>
        <v>648000</v>
      </c>
      <c r="K103" s="17">
        <f>I103*4/100</f>
        <v>2160</v>
      </c>
      <c r="L103" s="18">
        <f>SUM(L100:L102)</f>
        <v>2160</v>
      </c>
      <c r="M103" s="20"/>
      <c r="N103" s="19">
        <f>SUM(N100:N102)</f>
        <v>56160</v>
      </c>
      <c r="O103" s="82"/>
      <c r="P103" s="86"/>
      <c r="Q103" s="86"/>
      <c r="R103" s="29">
        <f>K103-L103</f>
        <v>0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>
      <c r="A104" s="1"/>
      <c r="B104" s="1"/>
      <c r="C104" s="1"/>
      <c r="D104" s="1"/>
      <c r="E104" s="1"/>
      <c r="F104" s="1"/>
      <c r="G104" s="63"/>
      <c r="H104" s="2"/>
      <c r="I104" s="64"/>
      <c r="J104" s="64"/>
      <c r="K104" s="65"/>
      <c r="L104" s="66"/>
      <c r="M104" s="80"/>
      <c r="N104" s="67"/>
      <c r="O104" s="84"/>
      <c r="P104" s="88"/>
      <c r="Q104" s="88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24" customHeight="1">
      <c r="A105" s="876" t="s">
        <v>13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3"/>
      <c r="P105" s="3"/>
      <c r="Q105" s="3"/>
    </row>
    <row r="106" spans="1:31">
      <c r="A106" s="87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3"/>
      <c r="P106" s="3"/>
      <c r="Q106" s="3"/>
    </row>
    <row r="107" spans="1:31">
      <c r="A107" s="6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3"/>
      <c r="P107" s="3"/>
      <c r="Q107" s="3"/>
    </row>
    <row r="108" spans="1:31">
      <c r="A108" s="1"/>
      <c r="B108" s="1"/>
      <c r="C108" s="1"/>
      <c r="D108" s="1"/>
      <c r="E108" s="1"/>
      <c r="F108" s="1"/>
      <c r="G108" s="63"/>
      <c r="H108" s="2"/>
      <c r="I108" s="64"/>
      <c r="J108" s="64"/>
      <c r="K108" s="65"/>
      <c r="L108" s="66"/>
      <c r="M108" s="80"/>
      <c r="N108" s="67"/>
      <c r="O108" s="84"/>
      <c r="P108" s="88"/>
      <c r="Q108" s="88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>
      <c r="A109" s="1"/>
      <c r="B109" s="1"/>
      <c r="C109" s="1"/>
      <c r="D109" s="1"/>
      <c r="E109" s="1"/>
      <c r="F109" s="1"/>
      <c r="G109" s="63"/>
      <c r="H109" s="2"/>
      <c r="I109" s="64"/>
      <c r="J109" s="64"/>
      <c r="K109" s="65"/>
      <c r="L109" s="66"/>
      <c r="M109" s="80"/>
      <c r="N109" s="67"/>
      <c r="O109" s="84"/>
      <c r="P109" s="88"/>
      <c r="Q109" s="88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>
      <c r="A110" s="1"/>
      <c r="B110" s="1"/>
      <c r="C110" s="1"/>
      <c r="D110" s="1"/>
      <c r="E110" s="1"/>
      <c r="F110" s="1"/>
      <c r="G110" s="63"/>
      <c r="H110" s="2"/>
      <c r="I110" s="64"/>
      <c r="J110" s="64"/>
      <c r="K110" s="65"/>
      <c r="L110" s="66"/>
      <c r="M110" s="80"/>
      <c r="N110" s="67"/>
      <c r="O110" s="84"/>
      <c r="P110" s="88"/>
      <c r="Q110" s="88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>
      <c r="A111" s="1"/>
      <c r="B111" s="1"/>
      <c r="C111" s="1"/>
      <c r="D111" s="1"/>
      <c r="E111" s="1"/>
      <c r="F111" s="1"/>
      <c r="G111" s="63"/>
      <c r="H111" s="2"/>
      <c r="I111" s="64"/>
      <c r="J111" s="64"/>
      <c r="K111" s="65"/>
      <c r="L111" s="66"/>
      <c r="M111" s="80"/>
      <c r="N111" s="67"/>
      <c r="O111" s="84"/>
      <c r="P111" s="88"/>
      <c r="Q111" s="88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>
      <c r="A112" s="1"/>
      <c r="B112" s="1"/>
      <c r="C112" s="1"/>
      <c r="D112" s="1"/>
      <c r="E112" s="1"/>
      <c r="F112" s="1"/>
      <c r="G112" s="63"/>
      <c r="H112" s="2"/>
      <c r="I112" s="64"/>
      <c r="J112" s="64"/>
      <c r="K112" s="65"/>
      <c r="L112" s="66"/>
      <c r="M112" s="80"/>
      <c r="N112" s="67"/>
      <c r="O112" s="84"/>
      <c r="P112" s="88"/>
      <c r="Q112" s="88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>
      <c r="A113" s="1"/>
      <c r="B113" s="1"/>
      <c r="C113" s="1"/>
      <c r="D113" s="1"/>
      <c r="E113" s="1"/>
      <c r="F113" s="1"/>
      <c r="G113" s="63"/>
      <c r="H113" s="2"/>
      <c r="I113" s="64"/>
      <c r="J113" s="64"/>
      <c r="K113" s="65"/>
      <c r="L113" s="66"/>
      <c r="M113" s="80"/>
      <c r="N113" s="67"/>
      <c r="O113" s="84"/>
      <c r="P113" s="88"/>
      <c r="Q113" s="88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>
      <c r="A114" s="1"/>
      <c r="B114" s="1"/>
      <c r="C114" s="1"/>
      <c r="D114" s="1"/>
      <c r="E114" s="1"/>
      <c r="F114" s="1"/>
      <c r="G114" s="63"/>
      <c r="H114" s="2"/>
      <c r="I114" s="64"/>
      <c r="J114" s="64"/>
      <c r="K114" s="65"/>
      <c r="L114" s="66"/>
      <c r="M114" s="80"/>
      <c r="N114" s="67"/>
      <c r="O114" s="84"/>
      <c r="P114" s="88"/>
      <c r="Q114" s="88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>
      <c r="A115" s="1"/>
      <c r="B115" s="1"/>
      <c r="C115" s="1"/>
      <c r="D115" s="1"/>
      <c r="E115" s="1"/>
      <c r="F115" s="1"/>
      <c r="G115" s="63"/>
      <c r="H115" s="2"/>
      <c r="I115" s="64"/>
      <c r="J115" s="64"/>
      <c r="K115" s="65"/>
      <c r="L115" s="66"/>
      <c r="M115" s="80"/>
      <c r="N115" s="67"/>
      <c r="O115" s="84"/>
      <c r="P115" s="88"/>
      <c r="Q115" s="88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>
      <c r="A116" s="1"/>
      <c r="B116" s="1"/>
      <c r="C116" s="1"/>
      <c r="D116" s="1"/>
      <c r="E116" s="1"/>
      <c r="F116" s="1"/>
      <c r="G116" s="63"/>
      <c r="H116" s="2"/>
      <c r="I116" s="64"/>
      <c r="J116" s="64"/>
      <c r="K116" s="65"/>
      <c r="L116" s="66"/>
      <c r="M116" s="80"/>
      <c r="N116" s="67"/>
      <c r="O116" s="84"/>
      <c r="P116" s="88"/>
      <c r="Q116" s="88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>
      <c r="A117" s="1"/>
      <c r="B117" s="1"/>
      <c r="C117" s="1"/>
      <c r="D117" s="1"/>
      <c r="E117" s="1"/>
      <c r="F117" s="1"/>
      <c r="G117" s="63"/>
      <c r="H117" s="2"/>
      <c r="I117" s="64"/>
      <c r="J117" s="64"/>
      <c r="K117" s="65"/>
      <c r="L117" s="66"/>
      <c r="M117" s="80"/>
      <c r="N117" s="67"/>
      <c r="O117" s="84"/>
      <c r="P117" s="88"/>
      <c r="Q117" s="88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>
      <c r="A118" s="1"/>
      <c r="B118" s="1"/>
      <c r="C118" s="1"/>
      <c r="D118" s="1"/>
      <c r="E118" s="1"/>
      <c r="F118" s="1"/>
      <c r="G118" s="63"/>
      <c r="H118" s="2"/>
      <c r="I118" s="64"/>
      <c r="J118" s="64"/>
      <c r="K118" s="65"/>
      <c r="L118" s="66"/>
      <c r="M118" s="80"/>
      <c r="N118" s="67"/>
      <c r="O118" s="84"/>
      <c r="P118" s="88"/>
      <c r="Q118" s="88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>
      <c r="A119" s="1"/>
      <c r="B119" s="1"/>
      <c r="C119" s="1"/>
      <c r="D119" s="1"/>
      <c r="E119" s="1"/>
      <c r="F119" s="1"/>
      <c r="G119" s="63"/>
      <c r="H119" s="2"/>
      <c r="I119" s="64"/>
      <c r="J119" s="64"/>
      <c r="K119" s="65"/>
      <c r="L119" s="66"/>
      <c r="M119" s="80"/>
      <c r="N119" s="67"/>
      <c r="O119" s="84"/>
      <c r="P119" s="88"/>
      <c r="Q119" s="88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>
      <c r="A120" s="1"/>
      <c r="B120" s="1"/>
      <c r="C120" s="1"/>
      <c r="D120" s="1"/>
      <c r="E120" s="1"/>
      <c r="F120" s="1"/>
      <c r="G120" s="63"/>
      <c r="H120" s="2"/>
      <c r="I120" s="64"/>
      <c r="J120" s="64"/>
      <c r="K120" s="65"/>
      <c r="L120" s="66"/>
      <c r="M120" s="80"/>
      <c r="N120" s="67"/>
      <c r="O120" s="84"/>
      <c r="P120" s="88"/>
      <c r="Q120" s="88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>
      <c r="A121" s="1"/>
      <c r="B121" s="1"/>
      <c r="C121" s="1"/>
      <c r="D121" s="1"/>
      <c r="E121" s="1"/>
      <c r="F121" s="1"/>
      <c r="G121" s="63"/>
      <c r="H121" s="2"/>
      <c r="I121" s="64"/>
      <c r="J121" s="64"/>
      <c r="K121" s="65"/>
      <c r="L121" s="66"/>
      <c r="M121" s="80"/>
      <c r="N121" s="67"/>
      <c r="O121" s="84"/>
      <c r="P121" s="88"/>
      <c r="Q121" s="88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>
      <c r="A122" s="1"/>
      <c r="B122" s="1"/>
      <c r="C122" s="1"/>
      <c r="D122" s="1"/>
      <c r="E122" s="1"/>
      <c r="F122" s="1"/>
      <c r="G122" s="63"/>
      <c r="H122" s="2"/>
      <c r="I122" s="64"/>
      <c r="J122" s="64"/>
      <c r="K122" s="65"/>
      <c r="L122" s="66"/>
      <c r="M122" s="80"/>
      <c r="N122" s="67"/>
      <c r="O122" s="84"/>
      <c r="P122" s="88"/>
      <c r="Q122" s="88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>
      <c r="A123" s="1"/>
      <c r="B123" s="1"/>
      <c r="C123" s="1"/>
      <c r="D123" s="1"/>
      <c r="E123" s="1"/>
      <c r="F123" s="1"/>
      <c r="G123" s="63"/>
      <c r="H123" s="2"/>
      <c r="I123" s="64"/>
      <c r="J123" s="64"/>
      <c r="K123" s="65"/>
      <c r="L123" s="66"/>
      <c r="M123" s="80"/>
      <c r="N123" s="67"/>
      <c r="O123" s="84"/>
      <c r="P123" s="88"/>
      <c r="Q123" s="88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>
      <c r="A124" s="1"/>
      <c r="B124" s="1"/>
      <c r="C124" s="1"/>
      <c r="D124" s="1"/>
      <c r="E124" s="1"/>
      <c r="F124" s="1"/>
      <c r="G124" s="63"/>
      <c r="H124" s="2"/>
      <c r="I124" s="64"/>
      <c r="J124" s="64"/>
      <c r="K124" s="65"/>
      <c r="L124" s="66"/>
      <c r="M124" s="80"/>
      <c r="N124" s="67"/>
      <c r="O124" s="84"/>
      <c r="P124" s="88"/>
      <c r="Q124" s="88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>
      <c r="A125" s="1"/>
      <c r="B125" s="1"/>
      <c r="C125" s="1"/>
      <c r="D125" s="1"/>
      <c r="E125" s="1"/>
      <c r="F125" s="1"/>
      <c r="G125" s="63"/>
      <c r="H125" s="2"/>
      <c r="I125" s="64"/>
      <c r="J125" s="64"/>
      <c r="K125" s="65"/>
      <c r="L125" s="66"/>
      <c r="M125" s="80"/>
      <c r="N125" s="67"/>
      <c r="O125" s="84"/>
      <c r="P125" s="88"/>
      <c r="Q125" s="88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>
      <c r="A126" s="1"/>
      <c r="B126" s="1"/>
      <c r="C126" s="1"/>
      <c r="D126" s="1"/>
      <c r="E126" s="1"/>
      <c r="F126" s="1"/>
      <c r="G126" s="63"/>
      <c r="H126" s="2"/>
      <c r="I126" s="64"/>
      <c r="J126" s="64"/>
      <c r="K126" s="65"/>
      <c r="L126" s="66"/>
      <c r="M126" s="80"/>
      <c r="N126" s="67"/>
      <c r="O126" s="84"/>
      <c r="P126" s="88"/>
      <c r="Q126" s="88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>
      <c r="A127" s="1"/>
      <c r="B127" s="1"/>
      <c r="C127" s="1"/>
      <c r="D127" s="1"/>
      <c r="E127" s="1"/>
      <c r="F127" s="1"/>
      <c r="G127" s="63"/>
      <c r="H127" s="2"/>
      <c r="I127" s="64"/>
      <c r="J127" s="64"/>
      <c r="K127" s="65"/>
      <c r="L127" s="66"/>
      <c r="M127" s="80"/>
      <c r="N127" s="67"/>
      <c r="O127" s="84"/>
      <c r="P127" s="88"/>
      <c r="Q127" s="88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>
      <c r="A128" s="1"/>
      <c r="B128" s="1"/>
      <c r="C128" s="1"/>
      <c r="D128" s="1"/>
      <c r="E128" s="1"/>
      <c r="F128" s="1"/>
      <c r="G128" s="63"/>
      <c r="H128" s="2"/>
      <c r="I128" s="64"/>
      <c r="J128" s="64"/>
      <c r="K128" s="65"/>
      <c r="L128" s="66"/>
      <c r="M128" s="80"/>
      <c r="N128" s="67"/>
      <c r="O128" s="84"/>
      <c r="P128" s="88"/>
      <c r="Q128" s="88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>
      <c r="A129" s="1"/>
      <c r="B129" s="1"/>
      <c r="C129" s="1"/>
      <c r="D129" s="1"/>
      <c r="E129" s="1"/>
      <c r="F129" s="1"/>
      <c r="G129" s="63"/>
      <c r="H129" s="2"/>
      <c r="I129" s="64"/>
      <c r="J129" s="64"/>
      <c r="K129" s="65"/>
      <c r="L129" s="66"/>
      <c r="M129" s="80"/>
      <c r="N129" s="67"/>
      <c r="O129" s="84"/>
      <c r="P129" s="88"/>
      <c r="Q129" s="88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>
      <c r="A130" s="1"/>
      <c r="B130" s="1"/>
      <c r="C130" s="1"/>
      <c r="D130" s="1"/>
      <c r="E130" s="1"/>
      <c r="F130" s="1"/>
      <c r="G130" s="63"/>
      <c r="H130" s="2"/>
      <c r="I130" s="64"/>
      <c r="J130" s="64"/>
      <c r="K130" s="65"/>
      <c r="L130" s="66"/>
      <c r="M130" s="80"/>
      <c r="N130" s="67"/>
      <c r="O130" s="84"/>
      <c r="P130" s="88"/>
      <c r="Q130" s="88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>
      <c r="A131" s="1"/>
      <c r="B131" s="1"/>
      <c r="C131" s="1"/>
      <c r="D131" s="1"/>
      <c r="E131" s="1"/>
      <c r="F131" s="1"/>
      <c r="G131" s="63"/>
      <c r="H131" s="2"/>
      <c r="I131" s="64"/>
      <c r="J131" s="64"/>
      <c r="K131" s="65"/>
      <c r="L131" s="66"/>
      <c r="M131" s="80"/>
      <c r="N131" s="67"/>
      <c r="O131" s="84"/>
      <c r="P131" s="88"/>
      <c r="Q131" s="88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>
      <c r="A132" s="1"/>
      <c r="B132" s="1"/>
      <c r="C132" s="1"/>
      <c r="D132" s="1"/>
      <c r="E132" s="1"/>
      <c r="F132" s="1"/>
      <c r="G132" s="63"/>
      <c r="H132" s="2"/>
      <c r="I132" s="64"/>
      <c r="J132" s="64"/>
      <c r="K132" s="65"/>
      <c r="L132" s="66"/>
      <c r="M132" s="80"/>
      <c r="N132" s="67"/>
      <c r="O132" s="84"/>
      <c r="P132" s="88"/>
      <c r="Q132" s="88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>
      <c r="A133" s="1"/>
      <c r="B133" s="1"/>
      <c r="C133" s="1"/>
      <c r="D133" s="1"/>
      <c r="E133" s="1"/>
      <c r="F133" s="1"/>
      <c r="G133" s="63"/>
      <c r="H133" s="2"/>
      <c r="I133" s="64"/>
      <c r="J133" s="64"/>
      <c r="K133" s="65"/>
      <c r="L133" s="66"/>
      <c r="M133" s="80"/>
      <c r="N133" s="67"/>
      <c r="O133" s="84"/>
      <c r="P133" s="88"/>
      <c r="Q133" s="88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>
      <c r="A134" s="1"/>
      <c r="B134" s="1"/>
      <c r="C134" s="1"/>
      <c r="D134" s="1"/>
      <c r="E134" s="1"/>
      <c r="F134" s="1"/>
      <c r="G134" s="63"/>
      <c r="H134" s="2"/>
      <c r="I134" s="64"/>
      <c r="J134" s="64"/>
      <c r="K134" s="65"/>
      <c r="L134" s="66"/>
      <c r="M134" s="80"/>
      <c r="N134" s="67"/>
      <c r="O134" s="84"/>
      <c r="P134" s="88"/>
      <c r="Q134" s="88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>
      <c r="A135" s="1"/>
      <c r="B135" s="1"/>
      <c r="C135" s="1"/>
      <c r="D135" s="1"/>
      <c r="E135" s="1"/>
      <c r="F135" s="1"/>
      <c r="G135" s="63"/>
      <c r="H135" s="2"/>
      <c r="I135" s="64"/>
      <c r="J135" s="64"/>
      <c r="K135" s="65"/>
      <c r="L135" s="66"/>
      <c r="M135" s="80"/>
      <c r="N135" s="67"/>
      <c r="O135" s="84"/>
      <c r="P135" s="88"/>
      <c r="Q135" s="88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>
      <c r="A136" s="1"/>
      <c r="B136" s="1"/>
      <c r="C136" s="1"/>
      <c r="D136" s="1"/>
      <c r="E136" s="1"/>
      <c r="F136" s="1"/>
      <c r="G136" s="63"/>
      <c r="H136" s="2"/>
      <c r="I136" s="64"/>
      <c r="J136" s="64"/>
      <c r="K136" s="65"/>
      <c r="L136" s="66"/>
      <c r="M136" s="80"/>
      <c r="N136" s="67"/>
      <c r="O136" s="84"/>
      <c r="P136" s="88"/>
      <c r="Q136" s="88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>
      <c r="A137" s="1"/>
      <c r="B137" s="1"/>
      <c r="C137" s="1"/>
      <c r="D137" s="1"/>
      <c r="E137" s="1"/>
      <c r="F137" s="1"/>
      <c r="G137" s="63"/>
      <c r="H137" s="2"/>
      <c r="I137" s="64"/>
      <c r="J137" s="64"/>
      <c r="K137" s="65"/>
      <c r="L137" s="66"/>
      <c r="M137" s="80"/>
      <c r="N137" s="67"/>
      <c r="O137" s="84"/>
      <c r="P137" s="88"/>
      <c r="Q137" s="88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>
      <c r="A138" s="1"/>
      <c r="B138" s="1"/>
      <c r="C138" s="1"/>
      <c r="D138" s="1"/>
      <c r="E138" s="1"/>
      <c r="F138" s="1"/>
      <c r="G138" s="63"/>
      <c r="H138" s="2"/>
      <c r="I138" s="64"/>
      <c r="J138" s="64"/>
      <c r="K138" s="65"/>
      <c r="L138" s="66"/>
      <c r="M138" s="80"/>
      <c r="N138" s="67"/>
      <c r="O138" s="84"/>
      <c r="P138" s="88"/>
      <c r="Q138" s="88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>
      <c r="A139" s="1"/>
      <c r="B139" s="1"/>
      <c r="C139" s="1"/>
      <c r="D139" s="1"/>
      <c r="E139" s="1"/>
      <c r="F139" s="1"/>
      <c r="G139" s="63"/>
      <c r="H139" s="2"/>
      <c r="I139" s="64"/>
      <c r="J139" s="64"/>
      <c r="K139" s="65"/>
      <c r="L139" s="66"/>
      <c r="M139" s="80"/>
      <c r="N139" s="67"/>
      <c r="O139" s="84"/>
      <c r="P139" s="88"/>
      <c r="Q139" s="88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>
      <c r="A140" s="1"/>
      <c r="B140" s="1"/>
      <c r="C140" s="1"/>
      <c r="D140" s="1"/>
      <c r="E140" s="1"/>
      <c r="F140" s="1"/>
      <c r="G140" s="63"/>
      <c r="H140" s="2"/>
      <c r="I140" s="64"/>
      <c r="J140" s="64"/>
      <c r="K140" s="65"/>
      <c r="L140" s="66"/>
      <c r="M140" s="80"/>
      <c r="N140" s="67"/>
      <c r="O140" s="84"/>
      <c r="P140" s="88"/>
      <c r="Q140" s="88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>
      <c r="A141" s="1"/>
      <c r="B141" s="1"/>
      <c r="C141" s="1"/>
      <c r="D141" s="1"/>
      <c r="E141" s="1"/>
      <c r="F141" s="1"/>
      <c r="G141" s="63"/>
      <c r="H141" s="2"/>
      <c r="I141" s="64"/>
      <c r="J141" s="64"/>
      <c r="K141" s="65"/>
      <c r="L141" s="66"/>
      <c r="M141" s="80"/>
      <c r="N141" s="67"/>
      <c r="O141" s="84"/>
      <c r="P141" s="88"/>
      <c r="Q141" s="88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>
      <c r="A142" s="1"/>
      <c r="B142" s="1"/>
      <c r="C142" s="1"/>
      <c r="D142" s="1"/>
      <c r="E142" s="1"/>
      <c r="F142" s="1"/>
      <c r="G142" s="63"/>
      <c r="H142" s="2"/>
      <c r="I142" s="64"/>
      <c r="J142" s="64"/>
      <c r="K142" s="65"/>
      <c r="L142" s="66"/>
      <c r="M142" s="80"/>
      <c r="N142" s="67"/>
      <c r="O142" s="84"/>
      <c r="P142" s="88"/>
      <c r="Q142" s="88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>
      <c r="A143" s="1"/>
      <c r="B143" s="1"/>
      <c r="C143" s="1"/>
      <c r="D143" s="1"/>
      <c r="E143" s="1"/>
      <c r="F143" s="1"/>
      <c r="G143" s="63"/>
      <c r="H143" s="2"/>
      <c r="I143" s="64"/>
      <c r="J143" s="64"/>
      <c r="K143" s="65"/>
      <c r="L143" s="66"/>
      <c r="M143" s="80"/>
      <c r="N143" s="67"/>
      <c r="O143" s="84"/>
      <c r="P143" s="88"/>
      <c r="Q143" s="88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>
      <c r="A144" s="1"/>
      <c r="B144" s="1"/>
      <c r="C144" s="1"/>
      <c r="D144" s="1"/>
      <c r="E144" s="1"/>
      <c r="F144" s="1"/>
      <c r="G144" s="63"/>
      <c r="H144" s="2"/>
      <c r="I144" s="64"/>
      <c r="J144" s="64"/>
      <c r="K144" s="65"/>
      <c r="L144" s="66"/>
      <c r="M144" s="80"/>
      <c r="N144" s="67"/>
      <c r="O144" s="84"/>
      <c r="P144" s="88"/>
      <c r="Q144" s="88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>
      <c r="A145" s="1"/>
      <c r="B145" s="1"/>
      <c r="C145" s="1"/>
      <c r="D145" s="1"/>
      <c r="E145" s="1"/>
      <c r="F145" s="1"/>
      <c r="G145" s="63"/>
      <c r="H145" s="2"/>
      <c r="I145" s="64"/>
      <c r="J145" s="64"/>
      <c r="K145" s="65"/>
      <c r="L145" s="66"/>
      <c r="M145" s="80"/>
      <c r="N145" s="67"/>
      <c r="O145" s="84"/>
      <c r="P145" s="88"/>
      <c r="Q145" s="88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>
      <c r="A146" s="1"/>
      <c r="B146" s="1"/>
      <c r="C146" s="1"/>
      <c r="D146" s="1"/>
      <c r="E146" s="1"/>
      <c r="F146" s="1"/>
      <c r="G146" s="63"/>
      <c r="H146" s="2"/>
      <c r="I146" s="64"/>
      <c r="J146" s="64"/>
      <c r="K146" s="65"/>
      <c r="L146" s="66"/>
      <c r="M146" s="80"/>
      <c r="N146" s="67"/>
      <c r="O146" s="84"/>
      <c r="P146" s="88"/>
      <c r="Q146" s="88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>
      <c r="A147" s="1"/>
      <c r="B147" s="1"/>
      <c r="C147" s="1"/>
      <c r="D147" s="1"/>
      <c r="E147" s="1"/>
      <c r="F147" s="1"/>
      <c r="G147" s="63"/>
      <c r="H147" s="2"/>
      <c r="I147" s="64"/>
      <c r="J147" s="64"/>
      <c r="K147" s="65"/>
      <c r="L147" s="66"/>
      <c r="M147" s="80"/>
      <c r="N147" s="67"/>
      <c r="O147" s="84"/>
      <c r="P147" s="88"/>
      <c r="Q147" s="88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>
      <c r="A148" s="1"/>
      <c r="B148" s="1"/>
      <c r="C148" s="1"/>
      <c r="D148" s="1"/>
      <c r="E148" s="1"/>
      <c r="F148" s="1"/>
      <c r="G148" s="63"/>
      <c r="H148" s="2"/>
      <c r="I148" s="64"/>
      <c r="J148" s="64"/>
      <c r="K148" s="65"/>
      <c r="L148" s="66"/>
      <c r="M148" s="80"/>
      <c r="N148" s="67"/>
      <c r="O148" s="84"/>
      <c r="P148" s="88"/>
      <c r="Q148" s="88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>
      <c r="A149" s="1"/>
      <c r="B149" s="1"/>
      <c r="C149" s="1"/>
      <c r="D149" s="1"/>
      <c r="E149" s="1"/>
      <c r="F149" s="1"/>
      <c r="G149" s="63"/>
      <c r="H149" s="2"/>
      <c r="I149" s="64"/>
      <c r="J149" s="64"/>
      <c r="K149" s="65"/>
      <c r="L149" s="66"/>
      <c r="M149" s="80"/>
      <c r="N149" s="67"/>
      <c r="O149" s="84"/>
      <c r="P149" s="88"/>
      <c r="Q149" s="88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>
      <c r="A150" s="1"/>
      <c r="B150" s="1"/>
      <c r="C150" s="1"/>
      <c r="D150" s="1"/>
      <c r="E150" s="1"/>
      <c r="F150" s="1"/>
      <c r="G150" s="63"/>
      <c r="H150" s="2"/>
      <c r="I150" s="64"/>
      <c r="J150" s="64"/>
      <c r="K150" s="65"/>
      <c r="L150" s="66"/>
      <c r="M150" s="80"/>
      <c r="N150" s="67"/>
      <c r="O150" s="84"/>
      <c r="P150" s="88"/>
      <c r="Q150" s="88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>
      <c r="A151" s="1"/>
      <c r="B151" s="1"/>
      <c r="C151" s="1"/>
      <c r="D151" s="1"/>
      <c r="E151" s="1"/>
      <c r="F151" s="1"/>
      <c r="G151" s="63"/>
      <c r="H151" s="2"/>
      <c r="I151" s="64"/>
      <c r="J151" s="64"/>
      <c r="K151" s="65"/>
      <c r="L151" s="66"/>
      <c r="M151" s="80"/>
      <c r="N151" s="67"/>
      <c r="O151" s="84"/>
      <c r="P151" s="88"/>
      <c r="Q151" s="88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>
      <c r="A152" s="1"/>
      <c r="B152" s="1"/>
      <c r="C152" s="1"/>
      <c r="D152" s="1"/>
      <c r="E152" s="1"/>
      <c r="F152" s="1"/>
      <c r="G152" s="63"/>
      <c r="H152" s="2"/>
      <c r="I152" s="64"/>
      <c r="J152" s="64"/>
      <c r="K152" s="65"/>
      <c r="L152" s="66"/>
      <c r="M152" s="80"/>
      <c r="N152" s="67"/>
      <c r="O152" s="84"/>
      <c r="P152" s="88"/>
      <c r="Q152" s="88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>
      <c r="A153" s="1"/>
      <c r="B153" s="1"/>
      <c r="C153" s="1"/>
      <c r="D153" s="1"/>
      <c r="E153" s="1"/>
      <c r="F153" s="1"/>
      <c r="G153" s="63"/>
      <c r="H153" s="2"/>
      <c r="I153" s="64"/>
      <c r="J153" s="64"/>
      <c r="K153" s="65"/>
      <c r="L153" s="66"/>
      <c r="M153" s="80"/>
      <c r="N153" s="67"/>
      <c r="O153" s="84"/>
      <c r="P153" s="88"/>
      <c r="Q153" s="88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>
      <c r="A154" s="1"/>
      <c r="B154" s="1"/>
      <c r="C154" s="1"/>
      <c r="D154" s="1"/>
      <c r="E154" s="1"/>
      <c r="F154" s="1"/>
      <c r="G154" s="63"/>
      <c r="H154" s="2"/>
      <c r="I154" s="64"/>
      <c r="J154" s="64"/>
      <c r="K154" s="65"/>
      <c r="L154" s="66"/>
      <c r="M154" s="80"/>
      <c r="N154" s="67"/>
      <c r="O154" s="84"/>
      <c r="P154" s="88"/>
      <c r="Q154" s="88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>
      <c r="A155" s="1"/>
      <c r="B155" s="1"/>
      <c r="C155" s="1"/>
      <c r="D155" s="1"/>
      <c r="E155" s="1"/>
      <c r="F155" s="1"/>
      <c r="G155" s="63"/>
      <c r="H155" s="2"/>
      <c r="I155" s="64"/>
      <c r="J155" s="64"/>
      <c r="K155" s="65"/>
      <c r="L155" s="66"/>
      <c r="M155" s="80"/>
      <c r="N155" s="67"/>
      <c r="O155" s="84"/>
      <c r="P155" s="88"/>
      <c r="Q155" s="88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>
      <c r="A156" s="1"/>
      <c r="B156" s="1"/>
      <c r="C156" s="1"/>
      <c r="D156" s="1"/>
      <c r="E156" s="1"/>
      <c r="F156" s="1"/>
      <c r="G156" s="63"/>
      <c r="H156" s="2"/>
      <c r="I156" s="64"/>
      <c r="J156" s="64"/>
      <c r="K156" s="65"/>
      <c r="L156" s="66"/>
      <c r="M156" s="80"/>
      <c r="N156" s="67"/>
      <c r="O156" s="84"/>
      <c r="P156" s="88"/>
      <c r="Q156" s="88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>
      <c r="A157" s="1"/>
      <c r="B157" s="1"/>
      <c r="C157" s="1"/>
      <c r="D157" s="1"/>
      <c r="E157" s="1"/>
      <c r="F157" s="1"/>
      <c r="G157" s="63"/>
      <c r="H157" s="2"/>
      <c r="I157" s="64"/>
      <c r="J157" s="64"/>
      <c r="K157" s="65"/>
      <c r="L157" s="66"/>
      <c r="M157" s="80"/>
      <c r="N157" s="67"/>
      <c r="O157" s="84"/>
      <c r="P157" s="88"/>
      <c r="Q157" s="88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>
      <c r="A158" s="1"/>
      <c r="B158" s="1"/>
      <c r="C158" s="1"/>
      <c r="D158" s="1"/>
      <c r="E158" s="1"/>
      <c r="F158" s="1"/>
      <c r="G158" s="63"/>
      <c r="H158" s="2"/>
      <c r="I158" s="64"/>
      <c r="J158" s="64"/>
      <c r="K158" s="65"/>
      <c r="L158" s="66"/>
      <c r="M158" s="80"/>
      <c r="N158" s="67"/>
      <c r="O158" s="84"/>
      <c r="P158" s="88"/>
      <c r="Q158" s="88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>
      <c r="A159" s="1"/>
      <c r="B159" s="1"/>
      <c r="C159" s="1"/>
      <c r="D159" s="1"/>
      <c r="E159" s="1"/>
      <c r="F159" s="1"/>
      <c r="G159" s="63"/>
      <c r="H159" s="2"/>
      <c r="I159" s="64"/>
      <c r="J159" s="64"/>
      <c r="K159" s="65"/>
      <c r="L159" s="66"/>
      <c r="M159" s="80"/>
      <c r="N159" s="67"/>
      <c r="O159" s="84"/>
      <c r="P159" s="88"/>
      <c r="Q159" s="88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>
      <c r="A160" s="1"/>
      <c r="B160" s="1"/>
      <c r="C160" s="1"/>
      <c r="D160" s="1"/>
      <c r="E160" s="1"/>
      <c r="F160" s="1"/>
      <c r="G160" s="63"/>
      <c r="H160" s="2"/>
      <c r="I160" s="64"/>
      <c r="J160" s="64"/>
      <c r="K160" s="65"/>
      <c r="L160" s="66"/>
      <c r="M160" s="80"/>
      <c r="N160" s="67"/>
      <c r="O160" s="84"/>
      <c r="P160" s="88"/>
      <c r="Q160" s="88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>
      <c r="A161" s="1"/>
      <c r="B161" s="1"/>
      <c r="C161" s="1"/>
      <c r="D161" s="1"/>
      <c r="E161" s="1"/>
      <c r="F161" s="1"/>
      <c r="G161" s="63"/>
      <c r="H161" s="2"/>
      <c r="I161" s="64"/>
      <c r="J161" s="64"/>
      <c r="K161" s="65"/>
      <c r="L161" s="66"/>
      <c r="M161" s="80"/>
      <c r="N161" s="67"/>
      <c r="O161" s="84"/>
      <c r="P161" s="88"/>
      <c r="Q161" s="88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>
      <c r="A162" s="1"/>
      <c r="B162" s="1"/>
      <c r="C162" s="1"/>
      <c r="D162" s="1"/>
      <c r="E162" s="1"/>
      <c r="F162" s="1"/>
      <c r="G162" s="63"/>
      <c r="H162" s="2"/>
      <c r="I162" s="64"/>
      <c r="J162" s="64"/>
      <c r="K162" s="65"/>
      <c r="L162" s="66"/>
      <c r="M162" s="80"/>
      <c r="N162" s="67"/>
      <c r="O162" s="84"/>
      <c r="P162" s="88"/>
      <c r="Q162" s="88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>
      <c r="A163" s="1"/>
      <c r="B163" s="1"/>
      <c r="C163" s="1"/>
      <c r="D163" s="1"/>
      <c r="E163" s="1"/>
      <c r="F163" s="1"/>
      <c r="G163" s="63"/>
      <c r="H163" s="2"/>
      <c r="I163" s="64"/>
      <c r="J163" s="64"/>
      <c r="K163" s="65"/>
      <c r="L163" s="66"/>
      <c r="M163" s="80"/>
      <c r="N163" s="67"/>
      <c r="O163" s="84"/>
      <c r="P163" s="88"/>
      <c r="Q163" s="88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>
      <c r="A164" s="1"/>
      <c r="B164" s="1"/>
      <c r="C164" s="1"/>
      <c r="D164" s="1"/>
      <c r="E164" s="1"/>
      <c r="F164" s="1"/>
      <c r="G164" s="63"/>
      <c r="H164" s="2"/>
      <c r="I164" s="64"/>
      <c r="J164" s="64"/>
      <c r="K164" s="65"/>
      <c r="L164" s="66"/>
      <c r="M164" s="80"/>
      <c r="N164" s="67"/>
      <c r="O164" s="84"/>
      <c r="P164" s="88"/>
      <c r="Q164" s="88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>
      <c r="A165" s="1"/>
      <c r="B165" s="1"/>
      <c r="C165" s="1"/>
      <c r="D165" s="1"/>
      <c r="E165" s="1"/>
      <c r="F165" s="1"/>
      <c r="G165" s="63"/>
      <c r="H165" s="2"/>
      <c r="I165" s="64"/>
      <c r="J165" s="64"/>
      <c r="K165" s="65"/>
      <c r="L165" s="66"/>
      <c r="M165" s="80"/>
      <c r="N165" s="67"/>
      <c r="O165" s="84"/>
      <c r="P165" s="88"/>
      <c r="Q165" s="88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>
      <c r="A166" s="1"/>
      <c r="B166" s="1"/>
      <c r="C166" s="1"/>
      <c r="D166" s="1"/>
      <c r="E166" s="1"/>
      <c r="F166" s="1"/>
      <c r="G166" s="63"/>
      <c r="H166" s="2"/>
      <c r="I166" s="64"/>
      <c r="J166" s="64"/>
      <c r="K166" s="65"/>
      <c r="L166" s="66"/>
      <c r="M166" s="80"/>
      <c r="N166" s="67"/>
      <c r="O166" s="84"/>
      <c r="P166" s="88"/>
      <c r="Q166" s="88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>
      <c r="A167" s="1"/>
      <c r="B167" s="1"/>
      <c r="C167" s="1"/>
      <c r="D167" s="1"/>
      <c r="E167" s="1"/>
      <c r="F167" s="1"/>
      <c r="G167" s="63"/>
      <c r="H167" s="2"/>
      <c r="I167" s="64"/>
      <c r="J167" s="64"/>
      <c r="K167" s="65"/>
      <c r="L167" s="66"/>
      <c r="M167" s="80"/>
      <c r="N167" s="67"/>
      <c r="O167" s="84"/>
      <c r="P167" s="88"/>
      <c r="Q167" s="88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>
      <c r="A168" s="1"/>
      <c r="B168" s="1"/>
      <c r="C168" s="1"/>
      <c r="D168" s="1"/>
      <c r="E168" s="1"/>
      <c r="F168" s="1"/>
      <c r="G168" s="63"/>
      <c r="H168" s="2"/>
      <c r="I168" s="64"/>
      <c r="J168" s="64"/>
      <c r="K168" s="65"/>
      <c r="L168" s="66"/>
      <c r="M168" s="80"/>
      <c r="N168" s="67"/>
      <c r="O168" s="84"/>
      <c r="P168" s="88"/>
      <c r="Q168" s="88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>
      <c r="A169" s="1"/>
      <c r="B169" s="1"/>
      <c r="C169" s="1"/>
      <c r="D169" s="1"/>
      <c r="E169" s="1"/>
      <c r="F169" s="1"/>
      <c r="G169" s="63"/>
      <c r="H169" s="2"/>
      <c r="I169" s="64"/>
      <c r="J169" s="64"/>
      <c r="K169" s="65"/>
      <c r="L169" s="66"/>
      <c r="M169" s="80"/>
      <c r="N169" s="67"/>
      <c r="O169" s="84"/>
      <c r="P169" s="88"/>
      <c r="Q169" s="88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>
      <c r="A170" s="1"/>
      <c r="B170" s="1"/>
      <c r="C170" s="1"/>
      <c r="D170" s="1"/>
      <c r="E170" s="1"/>
      <c r="F170" s="1"/>
      <c r="G170" s="63"/>
      <c r="H170" s="2"/>
      <c r="I170" s="64"/>
      <c r="J170" s="64"/>
      <c r="K170" s="65"/>
      <c r="L170" s="66"/>
      <c r="M170" s="80"/>
      <c r="N170" s="67"/>
      <c r="O170" s="84"/>
      <c r="P170" s="88"/>
      <c r="Q170" s="88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>
      <c r="A171" s="1"/>
      <c r="B171" s="1"/>
      <c r="C171" s="1"/>
      <c r="D171" s="1"/>
      <c r="E171" s="1"/>
      <c r="F171" s="1"/>
      <c r="G171" s="63"/>
      <c r="H171" s="2"/>
      <c r="I171" s="64"/>
      <c r="J171" s="64"/>
      <c r="K171" s="65"/>
      <c r="L171" s="66"/>
      <c r="M171" s="80"/>
      <c r="N171" s="67"/>
      <c r="O171" s="84"/>
      <c r="P171" s="88"/>
      <c r="Q171" s="88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>
      <c r="A172" s="1"/>
      <c r="B172" s="1"/>
      <c r="C172" s="1"/>
      <c r="D172" s="1"/>
      <c r="E172" s="1"/>
      <c r="F172" s="1"/>
      <c r="G172" s="63"/>
      <c r="H172" s="2"/>
      <c r="I172" s="64"/>
      <c r="J172" s="64"/>
      <c r="K172" s="65"/>
      <c r="L172" s="66"/>
      <c r="M172" s="80"/>
      <c r="N172" s="67"/>
      <c r="O172" s="84"/>
      <c r="P172" s="88"/>
      <c r="Q172" s="88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>
      <c r="A173" s="1"/>
      <c r="B173" s="1"/>
      <c r="C173" s="1"/>
      <c r="D173" s="1"/>
      <c r="E173" s="1"/>
      <c r="F173" s="1"/>
      <c r="G173" s="63"/>
      <c r="H173" s="2"/>
      <c r="I173" s="64"/>
      <c r="J173" s="64"/>
      <c r="K173" s="65"/>
      <c r="L173" s="66"/>
      <c r="M173" s="80"/>
      <c r="N173" s="67"/>
      <c r="O173" s="84"/>
      <c r="P173" s="88"/>
      <c r="Q173" s="88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>
      <c r="A174" s="1"/>
      <c r="B174" s="1"/>
      <c r="C174" s="1"/>
      <c r="D174" s="1"/>
      <c r="E174" s="1"/>
      <c r="F174" s="1"/>
      <c r="G174" s="63"/>
      <c r="H174" s="2"/>
      <c r="I174" s="64"/>
      <c r="J174" s="64"/>
      <c r="K174" s="65"/>
      <c r="L174" s="66"/>
      <c r="M174" s="80"/>
      <c r="N174" s="67"/>
      <c r="O174" s="84"/>
      <c r="P174" s="88"/>
      <c r="Q174" s="88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>
      <c r="A175" s="1"/>
      <c r="B175" s="1"/>
      <c r="C175" s="1"/>
      <c r="D175" s="1"/>
      <c r="E175" s="1"/>
      <c r="F175" s="1"/>
      <c r="G175" s="63"/>
      <c r="H175" s="2"/>
      <c r="I175" s="64"/>
      <c r="J175" s="64"/>
      <c r="K175" s="65"/>
      <c r="L175" s="66"/>
      <c r="M175" s="80"/>
      <c r="N175" s="67"/>
      <c r="O175" s="84"/>
      <c r="P175" s="88"/>
      <c r="Q175" s="88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>
      <c r="A176" s="1"/>
      <c r="B176" s="1"/>
      <c r="C176" s="1"/>
      <c r="D176" s="1"/>
      <c r="E176" s="1"/>
      <c r="F176" s="1"/>
      <c r="G176" s="63"/>
      <c r="H176" s="2"/>
      <c r="I176" s="64"/>
      <c r="J176" s="64"/>
      <c r="K176" s="65"/>
      <c r="L176" s="66"/>
      <c r="M176" s="80"/>
      <c r="N176" s="67"/>
      <c r="O176" s="84"/>
      <c r="P176" s="88"/>
      <c r="Q176" s="88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>
      <c r="A177" s="1"/>
      <c r="B177" s="1"/>
      <c r="C177" s="1"/>
      <c r="D177" s="1"/>
      <c r="E177" s="1"/>
      <c r="F177" s="1"/>
      <c r="G177" s="63"/>
      <c r="H177" s="2"/>
      <c r="I177" s="64"/>
      <c r="J177" s="64"/>
      <c r="K177" s="65"/>
      <c r="L177" s="66"/>
      <c r="M177" s="80"/>
      <c r="N177" s="67"/>
      <c r="O177" s="84"/>
      <c r="P177" s="88"/>
      <c r="Q177" s="88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>
      <c r="A178" s="1"/>
      <c r="B178" s="1"/>
      <c r="C178" s="1"/>
      <c r="D178" s="1"/>
      <c r="E178" s="1"/>
      <c r="F178" s="1"/>
      <c r="G178" s="63"/>
      <c r="H178" s="2"/>
      <c r="I178" s="64"/>
      <c r="J178" s="64"/>
      <c r="K178" s="65"/>
      <c r="L178" s="66"/>
      <c r="M178" s="80"/>
      <c r="N178" s="67"/>
      <c r="O178" s="84"/>
      <c r="P178" s="88"/>
      <c r="Q178" s="88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>
      <c r="A179" s="1"/>
      <c r="B179" s="1"/>
      <c r="C179" s="1"/>
      <c r="D179" s="1"/>
      <c r="E179" s="1"/>
      <c r="F179" s="1"/>
      <c r="G179" s="63"/>
      <c r="H179" s="2"/>
      <c r="I179" s="64"/>
      <c r="J179" s="64"/>
      <c r="K179" s="65"/>
      <c r="L179" s="66"/>
      <c r="M179" s="80"/>
      <c r="N179" s="67"/>
      <c r="O179" s="84"/>
      <c r="P179" s="88"/>
      <c r="Q179" s="88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>
      <c r="A180" s="1"/>
      <c r="B180" s="1"/>
      <c r="C180" s="1"/>
      <c r="D180" s="1"/>
      <c r="E180" s="1"/>
      <c r="F180" s="1"/>
      <c r="G180" s="63"/>
      <c r="H180" s="2"/>
      <c r="I180" s="64"/>
      <c r="J180" s="64"/>
      <c r="K180" s="65"/>
      <c r="L180" s="66"/>
      <c r="M180" s="80"/>
      <c r="N180" s="67"/>
      <c r="O180" s="84"/>
      <c r="P180" s="88"/>
      <c r="Q180" s="88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>
      <c r="A181" s="1"/>
      <c r="B181" s="1"/>
      <c r="C181" s="1"/>
      <c r="D181" s="1"/>
      <c r="E181" s="1"/>
      <c r="F181" s="1"/>
      <c r="G181" s="63"/>
      <c r="H181" s="2"/>
      <c r="I181" s="64"/>
      <c r="J181" s="64"/>
      <c r="K181" s="65"/>
      <c r="L181" s="66"/>
      <c r="M181" s="80"/>
      <c r="N181" s="67"/>
      <c r="O181" s="84"/>
      <c r="P181" s="88"/>
      <c r="Q181" s="88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>
      <c r="A182" s="1"/>
      <c r="B182" s="1"/>
      <c r="C182" s="1"/>
      <c r="D182" s="1"/>
      <c r="E182" s="1"/>
      <c r="F182" s="1"/>
      <c r="G182" s="63"/>
      <c r="H182" s="2"/>
      <c r="I182" s="64"/>
      <c r="J182" s="64"/>
      <c r="K182" s="65"/>
      <c r="L182" s="66"/>
      <c r="M182" s="80"/>
      <c r="N182" s="67"/>
      <c r="O182" s="84"/>
      <c r="P182" s="88"/>
      <c r="Q182" s="88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>
      <c r="A183" s="1"/>
      <c r="B183" s="1"/>
      <c r="C183" s="1"/>
      <c r="D183" s="1"/>
      <c r="E183" s="1"/>
      <c r="F183" s="1"/>
      <c r="G183" s="63"/>
      <c r="H183" s="2"/>
      <c r="I183" s="64"/>
      <c r="J183" s="64"/>
      <c r="K183" s="65"/>
      <c r="L183" s="66"/>
      <c r="M183" s="80"/>
      <c r="N183" s="67"/>
      <c r="O183" s="84"/>
      <c r="P183" s="88"/>
      <c r="Q183" s="88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>
      <c r="A184" s="1"/>
      <c r="B184" s="1"/>
      <c r="C184" s="1"/>
      <c r="D184" s="1"/>
      <c r="E184" s="1"/>
      <c r="F184" s="1"/>
      <c r="G184" s="63"/>
      <c r="H184" s="2"/>
      <c r="I184" s="64"/>
      <c r="J184" s="64"/>
      <c r="K184" s="65"/>
      <c r="L184" s="66"/>
      <c r="M184" s="80"/>
      <c r="N184" s="67"/>
      <c r="O184" s="84"/>
      <c r="P184" s="88"/>
      <c r="Q184" s="88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>
      <c r="A185" s="1"/>
      <c r="B185" s="1"/>
      <c r="C185" s="1"/>
      <c r="D185" s="1"/>
      <c r="E185" s="1"/>
      <c r="F185" s="1"/>
      <c r="G185" s="63"/>
      <c r="H185" s="2"/>
      <c r="I185" s="64"/>
      <c r="J185" s="64"/>
      <c r="K185" s="65"/>
      <c r="L185" s="66"/>
      <c r="M185" s="80"/>
      <c r="N185" s="67"/>
      <c r="O185" s="84"/>
      <c r="P185" s="88"/>
      <c r="Q185" s="88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>
      <c r="A186" s="1"/>
      <c r="B186" s="1"/>
      <c r="C186" s="1"/>
      <c r="D186" s="1"/>
      <c r="E186" s="1"/>
      <c r="F186" s="1"/>
      <c r="G186" s="63"/>
      <c r="H186" s="2"/>
      <c r="I186" s="64"/>
      <c r="J186" s="64"/>
      <c r="K186" s="65"/>
      <c r="L186" s="66"/>
      <c r="M186" s="80"/>
      <c r="N186" s="67"/>
      <c r="O186" s="84"/>
      <c r="P186" s="88"/>
      <c r="Q186" s="88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>
      <c r="A187" s="1"/>
      <c r="B187" s="1"/>
      <c r="C187" s="1"/>
      <c r="D187" s="1"/>
      <c r="E187" s="1"/>
      <c r="F187" s="1"/>
      <c r="G187" s="63"/>
      <c r="H187" s="2"/>
      <c r="I187" s="64"/>
      <c r="J187" s="64"/>
      <c r="K187" s="65"/>
      <c r="L187" s="66"/>
      <c r="M187" s="80"/>
      <c r="N187" s="67"/>
      <c r="O187" s="84"/>
      <c r="P187" s="88"/>
      <c r="Q187" s="88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>
      <c r="A188" s="1"/>
      <c r="B188" s="1"/>
      <c r="C188" s="1"/>
      <c r="D188" s="1"/>
      <c r="E188" s="1"/>
      <c r="F188" s="1"/>
      <c r="G188" s="63"/>
      <c r="H188" s="2"/>
      <c r="I188" s="64"/>
      <c r="J188" s="64"/>
      <c r="K188" s="65"/>
      <c r="L188" s="66"/>
      <c r="M188" s="80"/>
      <c r="N188" s="67"/>
      <c r="O188" s="84"/>
      <c r="P188" s="88"/>
      <c r="Q188" s="88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>
      <c r="A189" s="1"/>
      <c r="B189" s="1"/>
      <c r="C189" s="1"/>
      <c r="D189" s="1"/>
      <c r="E189" s="1"/>
      <c r="F189" s="1"/>
      <c r="G189" s="63"/>
      <c r="H189" s="2"/>
      <c r="I189" s="64"/>
      <c r="J189" s="64"/>
      <c r="K189" s="65"/>
      <c r="L189" s="66"/>
      <c r="M189" s="80"/>
      <c r="N189" s="67"/>
      <c r="O189" s="84"/>
      <c r="P189" s="88"/>
      <c r="Q189" s="88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>
      <c r="A190" s="1"/>
      <c r="B190" s="1"/>
      <c r="C190" s="1"/>
      <c r="D190" s="1"/>
      <c r="E190" s="1"/>
      <c r="F190" s="1"/>
      <c r="G190" s="63"/>
      <c r="H190" s="2"/>
      <c r="I190" s="64"/>
      <c r="J190" s="64"/>
      <c r="K190" s="65"/>
      <c r="L190" s="66"/>
      <c r="M190" s="80"/>
      <c r="N190" s="67"/>
      <c r="O190" s="84"/>
      <c r="P190" s="88"/>
      <c r="Q190" s="88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>
      <c r="A191" s="1"/>
      <c r="B191" s="1"/>
      <c r="C191" s="1"/>
      <c r="D191" s="1"/>
      <c r="E191" s="1"/>
      <c r="F191" s="1"/>
      <c r="G191" s="63"/>
      <c r="H191" s="2"/>
      <c r="I191" s="64"/>
      <c r="J191" s="64"/>
      <c r="K191" s="65"/>
      <c r="L191" s="66"/>
      <c r="M191" s="80"/>
      <c r="N191" s="67"/>
      <c r="O191" s="84"/>
      <c r="P191" s="88"/>
      <c r="Q191" s="88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>
      <c r="A192" s="1"/>
      <c r="B192" s="1"/>
      <c r="C192" s="1"/>
      <c r="D192" s="1"/>
      <c r="E192" s="1"/>
      <c r="F192" s="1"/>
      <c r="G192" s="63"/>
      <c r="H192" s="2"/>
      <c r="I192" s="64"/>
      <c r="J192" s="64"/>
      <c r="K192" s="65"/>
      <c r="L192" s="66"/>
      <c r="M192" s="80"/>
      <c r="N192" s="67"/>
      <c r="O192" s="84"/>
      <c r="P192" s="88"/>
      <c r="Q192" s="88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>
      <c r="A193" s="1"/>
      <c r="B193" s="1"/>
      <c r="C193" s="1"/>
      <c r="D193" s="1"/>
      <c r="E193" s="1"/>
      <c r="F193" s="1"/>
      <c r="G193" s="63"/>
      <c r="H193" s="2"/>
      <c r="I193" s="64"/>
      <c r="J193" s="64"/>
      <c r="K193" s="65"/>
      <c r="L193" s="66"/>
      <c r="M193" s="80"/>
      <c r="N193" s="67"/>
      <c r="O193" s="84"/>
      <c r="P193" s="88"/>
      <c r="Q193" s="88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>
      <c r="A194" s="1"/>
      <c r="B194" s="1"/>
      <c r="C194" s="1"/>
      <c r="D194" s="1"/>
      <c r="E194" s="1"/>
      <c r="F194" s="1"/>
      <c r="G194" s="63"/>
      <c r="H194" s="2"/>
      <c r="I194" s="64"/>
      <c r="J194" s="64"/>
      <c r="K194" s="65"/>
      <c r="L194" s="66"/>
      <c r="M194" s="80"/>
      <c r="N194" s="67"/>
      <c r="O194" s="84"/>
      <c r="P194" s="88"/>
      <c r="Q194" s="88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>
      <c r="A195" s="1"/>
      <c r="B195" s="1"/>
      <c r="C195" s="1"/>
      <c r="D195" s="1"/>
      <c r="E195" s="1"/>
      <c r="F195" s="1"/>
      <c r="G195" s="63"/>
      <c r="H195" s="2"/>
      <c r="I195" s="64"/>
      <c r="J195" s="64"/>
      <c r="K195" s="65"/>
      <c r="L195" s="66"/>
      <c r="M195" s="80"/>
      <c r="N195" s="67"/>
      <c r="O195" s="84"/>
      <c r="P195" s="88"/>
      <c r="Q195" s="88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>
      <c r="A196" s="1"/>
      <c r="B196" s="1"/>
      <c r="C196" s="1"/>
      <c r="D196" s="1"/>
      <c r="E196" s="1"/>
      <c r="F196" s="1"/>
      <c r="G196" s="63"/>
      <c r="H196" s="2"/>
      <c r="I196" s="64"/>
      <c r="J196" s="64"/>
      <c r="K196" s="65"/>
      <c r="L196" s="66"/>
      <c r="M196" s="80"/>
      <c r="N196" s="67"/>
      <c r="O196" s="84"/>
      <c r="P196" s="88"/>
      <c r="Q196" s="88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>
      <c r="A197" s="1"/>
      <c r="B197" s="1"/>
      <c r="C197" s="1"/>
      <c r="D197" s="1"/>
      <c r="E197" s="1"/>
      <c r="F197" s="1"/>
      <c r="G197" s="63"/>
      <c r="H197" s="2"/>
      <c r="I197" s="64"/>
      <c r="J197" s="64"/>
      <c r="K197" s="65"/>
      <c r="L197" s="66"/>
      <c r="M197" s="80"/>
      <c r="N197" s="67"/>
      <c r="O197" s="84"/>
      <c r="P197" s="88"/>
      <c r="Q197" s="88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>
      <c r="A198" s="1"/>
      <c r="B198" s="1"/>
      <c r="C198" s="1"/>
      <c r="D198" s="1"/>
      <c r="E198" s="1"/>
      <c r="F198" s="1"/>
      <c r="G198" s="63"/>
      <c r="H198" s="2"/>
      <c r="I198" s="64"/>
      <c r="J198" s="64"/>
      <c r="K198" s="65"/>
      <c r="L198" s="66"/>
      <c r="M198" s="80"/>
      <c r="N198" s="67"/>
      <c r="O198" s="84"/>
      <c r="P198" s="88"/>
      <c r="Q198" s="88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>
      <c r="A199" s="1"/>
      <c r="B199" s="1"/>
      <c r="C199" s="1"/>
      <c r="D199" s="1"/>
      <c r="E199" s="1"/>
      <c r="F199" s="1"/>
      <c r="G199" s="63"/>
      <c r="H199" s="2"/>
      <c r="I199" s="64"/>
      <c r="J199" s="64"/>
      <c r="K199" s="65"/>
      <c r="L199" s="66"/>
      <c r="M199" s="80"/>
      <c r="N199" s="67"/>
      <c r="O199" s="84"/>
      <c r="P199" s="88"/>
      <c r="Q199" s="88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>
      <c r="A200" s="1"/>
      <c r="B200" s="1"/>
      <c r="C200" s="1"/>
      <c r="D200" s="1"/>
      <c r="E200" s="1"/>
      <c r="F200" s="1"/>
      <c r="G200" s="63"/>
      <c r="H200" s="2"/>
      <c r="I200" s="64"/>
      <c r="J200" s="64"/>
      <c r="K200" s="65"/>
      <c r="L200" s="66"/>
      <c r="M200" s="80"/>
      <c r="N200" s="67"/>
      <c r="O200" s="84"/>
      <c r="P200" s="88"/>
      <c r="Q200" s="88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>
      <c r="A201" s="1"/>
      <c r="B201" s="1"/>
      <c r="C201" s="1"/>
      <c r="D201" s="1"/>
      <c r="E201" s="1"/>
      <c r="F201" s="1"/>
      <c r="G201" s="63"/>
      <c r="H201" s="2"/>
      <c r="I201" s="64"/>
      <c r="J201" s="64"/>
      <c r="K201" s="65"/>
      <c r="L201" s="66"/>
      <c r="M201" s="80"/>
      <c r="N201" s="67"/>
      <c r="O201" s="84"/>
      <c r="P201" s="88"/>
      <c r="Q201" s="88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>
      <c r="A202" s="1"/>
      <c r="B202" s="1"/>
      <c r="C202" s="1"/>
      <c r="D202" s="1"/>
      <c r="E202" s="1"/>
      <c r="F202" s="1"/>
      <c r="G202" s="63"/>
      <c r="H202" s="2"/>
      <c r="I202" s="64"/>
      <c r="J202" s="64"/>
      <c r="K202" s="65"/>
      <c r="L202" s="66"/>
      <c r="M202" s="80"/>
      <c r="N202" s="67"/>
      <c r="O202" s="84"/>
      <c r="P202" s="88"/>
      <c r="Q202" s="88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>
      <c r="A203" s="1"/>
      <c r="B203" s="1"/>
      <c r="C203" s="1"/>
      <c r="D203" s="1"/>
      <c r="E203" s="1"/>
      <c r="F203" s="1"/>
      <c r="G203" s="63"/>
      <c r="H203" s="2"/>
      <c r="I203" s="64"/>
      <c r="J203" s="64"/>
      <c r="K203" s="65"/>
      <c r="L203" s="66"/>
      <c r="M203" s="80"/>
      <c r="N203" s="67"/>
      <c r="O203" s="84"/>
      <c r="P203" s="88"/>
      <c r="Q203" s="88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>
      <c r="A204" s="1"/>
      <c r="B204" s="1"/>
      <c r="C204" s="1"/>
      <c r="D204" s="1"/>
      <c r="E204" s="1"/>
      <c r="F204" s="1"/>
      <c r="G204" s="63"/>
      <c r="H204" s="2"/>
      <c r="I204" s="64"/>
      <c r="J204" s="64"/>
      <c r="K204" s="65"/>
      <c r="L204" s="66"/>
      <c r="M204" s="80"/>
      <c r="N204" s="67"/>
      <c r="O204" s="84"/>
      <c r="P204" s="88"/>
      <c r="Q204" s="88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>
      <c r="A205" s="1"/>
      <c r="B205" s="1"/>
      <c r="C205" s="1"/>
      <c r="D205" s="1"/>
      <c r="E205" s="1"/>
      <c r="F205" s="1"/>
      <c r="G205" s="63"/>
      <c r="H205" s="2"/>
      <c r="I205" s="64"/>
      <c r="J205" s="64"/>
      <c r="K205" s="65"/>
      <c r="L205" s="66"/>
      <c r="M205" s="80"/>
      <c r="N205" s="67"/>
      <c r="O205" s="84"/>
      <c r="P205" s="88"/>
      <c r="Q205" s="88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>
      <c r="A206" s="1"/>
      <c r="B206" s="1"/>
      <c r="C206" s="1"/>
      <c r="D206" s="1"/>
      <c r="E206" s="1"/>
      <c r="F206" s="1"/>
      <c r="G206" s="63"/>
      <c r="H206" s="2"/>
      <c r="I206" s="64"/>
      <c r="J206" s="64"/>
      <c r="K206" s="65"/>
      <c r="L206" s="66"/>
      <c r="M206" s="80"/>
      <c r="N206" s="67"/>
      <c r="O206" s="84"/>
      <c r="P206" s="88"/>
      <c r="Q206" s="88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>
      <c r="A207" s="1"/>
      <c r="B207" s="1"/>
      <c r="C207" s="1"/>
      <c r="D207" s="1"/>
      <c r="E207" s="1"/>
      <c r="F207" s="1"/>
      <c r="G207" s="63"/>
      <c r="H207" s="2"/>
      <c r="I207" s="64"/>
      <c r="J207" s="64"/>
      <c r="K207" s="65"/>
      <c r="L207" s="66"/>
      <c r="M207" s="80"/>
      <c r="N207" s="67"/>
      <c r="O207" s="84"/>
      <c r="P207" s="88"/>
      <c r="Q207" s="88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>
      <c r="A208" s="1"/>
      <c r="B208" s="1"/>
      <c r="C208" s="1"/>
      <c r="D208" s="1"/>
      <c r="E208" s="1"/>
      <c r="F208" s="1"/>
      <c r="G208" s="63"/>
      <c r="H208" s="2"/>
      <c r="I208" s="64"/>
      <c r="J208" s="64"/>
      <c r="K208" s="65"/>
      <c r="L208" s="66"/>
      <c r="M208" s="80"/>
      <c r="N208" s="67"/>
      <c r="O208" s="84"/>
      <c r="P208" s="88"/>
      <c r="Q208" s="88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>
      <c r="A209" s="1"/>
      <c r="B209" s="1"/>
      <c r="C209" s="1"/>
      <c r="D209" s="1"/>
      <c r="E209" s="1"/>
      <c r="F209" s="1"/>
      <c r="G209" s="63"/>
      <c r="H209" s="2"/>
      <c r="I209" s="64"/>
      <c r="J209" s="64"/>
      <c r="K209" s="65"/>
      <c r="L209" s="66"/>
      <c r="M209" s="80"/>
      <c r="N209" s="67"/>
      <c r="O209" s="84"/>
      <c r="P209" s="88"/>
      <c r="Q209" s="88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>
      <c r="A210" s="1"/>
      <c r="B210" s="1"/>
      <c r="C210" s="1"/>
      <c r="D210" s="1"/>
      <c r="E210" s="1"/>
      <c r="F210" s="1"/>
      <c r="G210" s="63"/>
      <c r="H210" s="2"/>
      <c r="I210" s="64"/>
      <c r="J210" s="64"/>
      <c r="K210" s="65"/>
      <c r="L210" s="66"/>
      <c r="M210" s="80"/>
      <c r="N210" s="67"/>
      <c r="O210" s="84"/>
      <c r="P210" s="88"/>
      <c r="Q210" s="88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>
      <c r="A211" s="1"/>
      <c r="B211" s="1"/>
      <c r="C211" s="1"/>
      <c r="D211" s="1"/>
      <c r="E211" s="1"/>
      <c r="F211" s="1"/>
      <c r="G211" s="63"/>
      <c r="H211" s="2"/>
      <c r="I211" s="64"/>
      <c r="J211" s="64"/>
      <c r="K211" s="65"/>
      <c r="L211" s="66"/>
      <c r="M211" s="80"/>
      <c r="N211" s="67"/>
      <c r="O211" s="84"/>
      <c r="P211" s="88"/>
      <c r="Q211" s="88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>
      <c r="A212" s="1"/>
      <c r="B212" s="1"/>
      <c r="C212" s="1"/>
      <c r="D212" s="1"/>
      <c r="E212" s="1"/>
      <c r="F212" s="1"/>
      <c r="G212" s="63"/>
      <c r="H212" s="2"/>
      <c r="I212" s="64"/>
      <c r="J212" s="64"/>
      <c r="K212" s="65"/>
      <c r="L212" s="66"/>
      <c r="M212" s="80"/>
      <c r="N212" s="67"/>
      <c r="O212" s="84"/>
      <c r="P212" s="88"/>
      <c r="Q212" s="88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>
      <c r="A213" s="1"/>
      <c r="B213" s="1"/>
      <c r="C213" s="1"/>
      <c r="D213" s="1"/>
      <c r="E213" s="1"/>
      <c r="F213" s="1"/>
      <c r="G213" s="63"/>
      <c r="H213" s="2"/>
      <c r="I213" s="64"/>
      <c r="J213" s="64"/>
      <c r="K213" s="65"/>
      <c r="L213" s="66"/>
      <c r="M213" s="80"/>
      <c r="N213" s="67"/>
      <c r="O213" s="84"/>
      <c r="P213" s="88"/>
      <c r="Q213" s="88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>
      <c r="A214" s="1"/>
      <c r="B214" s="1"/>
      <c r="C214" s="1"/>
      <c r="D214" s="1"/>
      <c r="E214" s="1"/>
      <c r="F214" s="1"/>
      <c r="G214" s="63"/>
      <c r="H214" s="2"/>
      <c r="I214" s="64"/>
      <c r="J214" s="64"/>
      <c r="K214" s="65"/>
      <c r="L214" s="66"/>
      <c r="M214" s="80"/>
      <c r="N214" s="67"/>
      <c r="O214" s="84"/>
      <c r="P214" s="88"/>
      <c r="Q214" s="88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>
      <c r="A215" s="1"/>
      <c r="B215" s="1"/>
      <c r="C215" s="1"/>
      <c r="D215" s="1"/>
      <c r="E215" s="1"/>
      <c r="F215" s="1"/>
      <c r="G215" s="63"/>
      <c r="H215" s="2"/>
      <c r="I215" s="64"/>
      <c r="J215" s="64"/>
      <c r="K215" s="65"/>
      <c r="L215" s="66"/>
      <c r="M215" s="80"/>
      <c r="N215" s="67"/>
      <c r="O215" s="84"/>
      <c r="P215" s="88"/>
      <c r="Q215" s="88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>
      <c r="A216" s="1"/>
      <c r="B216" s="1"/>
      <c r="C216" s="1"/>
      <c r="D216" s="1"/>
      <c r="E216" s="1"/>
      <c r="F216" s="1"/>
      <c r="G216" s="63"/>
      <c r="H216" s="2"/>
      <c r="I216" s="64"/>
      <c r="J216" s="64"/>
      <c r="K216" s="65"/>
      <c r="L216" s="66"/>
      <c r="M216" s="80"/>
      <c r="N216" s="67"/>
      <c r="O216" s="84"/>
      <c r="P216" s="88"/>
      <c r="Q216" s="88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>
      <c r="A217" s="1"/>
      <c r="B217" s="1"/>
      <c r="C217" s="1"/>
      <c r="D217" s="1"/>
      <c r="E217" s="1"/>
      <c r="F217" s="1"/>
      <c r="G217" s="63"/>
      <c r="H217" s="2"/>
      <c r="I217" s="64"/>
      <c r="J217" s="64"/>
      <c r="K217" s="65"/>
      <c r="L217" s="66"/>
      <c r="M217" s="80"/>
      <c r="N217" s="67"/>
      <c r="O217" s="84"/>
      <c r="P217" s="88"/>
      <c r="Q217" s="88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>
      <c r="A218" s="1"/>
      <c r="B218" s="1"/>
      <c r="C218" s="1"/>
      <c r="D218" s="1"/>
      <c r="E218" s="1"/>
      <c r="F218" s="1"/>
      <c r="G218" s="63"/>
      <c r="H218" s="2"/>
      <c r="I218" s="64"/>
      <c r="J218" s="64"/>
      <c r="K218" s="65"/>
      <c r="L218" s="66"/>
      <c r="M218" s="80"/>
      <c r="N218" s="67"/>
      <c r="O218" s="84"/>
      <c r="P218" s="88"/>
      <c r="Q218" s="88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>
      <c r="A219" s="1"/>
      <c r="B219" s="1"/>
      <c r="C219" s="1"/>
      <c r="D219" s="1"/>
      <c r="E219" s="1"/>
      <c r="F219" s="1"/>
      <c r="G219" s="63"/>
      <c r="H219" s="2"/>
      <c r="I219" s="64"/>
      <c r="J219" s="64"/>
      <c r="K219" s="65"/>
      <c r="L219" s="66"/>
      <c r="M219" s="80"/>
      <c r="N219" s="67"/>
      <c r="O219" s="84"/>
      <c r="P219" s="88"/>
      <c r="Q219" s="88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>
      <c r="A220" s="1"/>
      <c r="B220" s="1"/>
      <c r="C220" s="1"/>
      <c r="D220" s="1"/>
      <c r="E220" s="1"/>
      <c r="F220" s="1"/>
      <c r="G220" s="63"/>
      <c r="H220" s="2"/>
      <c r="I220" s="64"/>
      <c r="J220" s="64"/>
      <c r="K220" s="65"/>
      <c r="L220" s="66"/>
      <c r="M220" s="80"/>
      <c r="N220" s="67"/>
      <c r="O220" s="84"/>
      <c r="P220" s="88"/>
      <c r="Q220" s="88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>
      <c r="A221" s="1"/>
      <c r="B221" s="1"/>
      <c r="C221" s="1"/>
      <c r="D221" s="1"/>
      <c r="E221" s="1"/>
      <c r="F221" s="1"/>
      <c r="G221" s="63"/>
      <c r="H221" s="2"/>
      <c r="I221" s="64"/>
      <c r="J221" s="64"/>
      <c r="K221" s="65"/>
      <c r="L221" s="66"/>
      <c r="M221" s="80"/>
      <c r="N221" s="67"/>
      <c r="O221" s="84"/>
      <c r="P221" s="88"/>
      <c r="Q221" s="88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>
      <c r="A222" s="1"/>
      <c r="B222" s="1"/>
      <c r="C222" s="1"/>
      <c r="D222" s="1"/>
      <c r="E222" s="1"/>
      <c r="F222" s="1"/>
      <c r="G222" s="63"/>
      <c r="H222" s="2"/>
      <c r="I222" s="64"/>
      <c r="J222" s="64"/>
      <c r="K222" s="65"/>
      <c r="L222" s="66"/>
      <c r="M222" s="80"/>
      <c r="N222" s="67"/>
      <c r="O222" s="84"/>
      <c r="P222" s="88"/>
      <c r="Q222" s="88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>
      <c r="A223" s="1"/>
      <c r="B223" s="1"/>
      <c r="C223" s="1"/>
      <c r="D223" s="1"/>
      <c r="E223" s="1"/>
      <c r="F223" s="1"/>
      <c r="G223" s="63"/>
      <c r="H223" s="2"/>
      <c r="I223" s="64"/>
      <c r="J223" s="64"/>
      <c r="K223" s="65"/>
      <c r="L223" s="66"/>
      <c r="M223" s="80"/>
      <c r="N223" s="67"/>
      <c r="O223" s="84"/>
      <c r="P223" s="88"/>
      <c r="Q223" s="88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>
      <c r="A224" s="1"/>
      <c r="B224" s="1"/>
      <c r="C224" s="1"/>
      <c r="D224" s="1"/>
      <c r="E224" s="1"/>
      <c r="F224" s="1"/>
      <c r="G224" s="63"/>
      <c r="H224" s="2"/>
      <c r="I224" s="64"/>
      <c r="J224" s="64"/>
      <c r="K224" s="65"/>
      <c r="L224" s="66"/>
      <c r="M224" s="80"/>
      <c r="N224" s="67"/>
      <c r="O224" s="84"/>
      <c r="P224" s="88"/>
      <c r="Q224" s="88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>
      <c r="A225" s="1"/>
      <c r="B225" s="1"/>
      <c r="C225" s="1"/>
      <c r="D225" s="1"/>
      <c r="E225" s="1"/>
      <c r="F225" s="1"/>
      <c r="G225" s="63"/>
      <c r="H225" s="2"/>
      <c r="I225" s="64"/>
      <c r="J225" s="64"/>
      <c r="K225" s="65"/>
      <c r="L225" s="66"/>
      <c r="M225" s="80"/>
      <c r="N225" s="67"/>
      <c r="O225" s="84"/>
      <c r="P225" s="88"/>
      <c r="Q225" s="88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>
      <c r="A226" s="1"/>
      <c r="B226" s="1"/>
      <c r="C226" s="1"/>
      <c r="D226" s="1"/>
      <c r="E226" s="1"/>
      <c r="F226" s="1"/>
      <c r="G226" s="63"/>
      <c r="H226" s="2"/>
      <c r="I226" s="64"/>
      <c r="J226" s="64"/>
      <c r="K226" s="65"/>
      <c r="L226" s="66"/>
      <c r="M226" s="80"/>
      <c r="N226" s="67"/>
      <c r="O226" s="84"/>
      <c r="P226" s="88"/>
      <c r="Q226" s="8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>
      <c r="A227" s="1"/>
      <c r="B227" s="1"/>
      <c r="C227" s="1"/>
      <c r="D227" s="1"/>
      <c r="E227" s="1"/>
      <c r="F227" s="1"/>
      <c r="G227" s="63"/>
      <c r="H227" s="2"/>
      <c r="I227" s="64"/>
      <c r="J227" s="64"/>
      <c r="K227" s="65"/>
      <c r="L227" s="66"/>
      <c r="M227" s="80"/>
      <c r="N227" s="67"/>
      <c r="O227" s="84"/>
      <c r="P227" s="88"/>
      <c r="Q227" s="88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>
      <c r="A228" s="1"/>
      <c r="B228" s="1"/>
      <c r="C228" s="1"/>
      <c r="D228" s="1"/>
      <c r="E228" s="1"/>
      <c r="F228" s="1"/>
      <c r="G228" s="63"/>
      <c r="H228" s="2"/>
      <c r="I228" s="64"/>
      <c r="J228" s="64"/>
      <c r="K228" s="65"/>
      <c r="L228" s="66"/>
      <c r="M228" s="80"/>
      <c r="N228" s="67"/>
      <c r="O228" s="84"/>
      <c r="P228" s="88"/>
      <c r="Q228" s="88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>
      <c r="A229" s="1"/>
      <c r="B229" s="1"/>
      <c r="C229" s="1"/>
      <c r="D229" s="1"/>
      <c r="E229" s="1"/>
      <c r="F229" s="1"/>
      <c r="G229" s="63"/>
      <c r="H229" s="2"/>
      <c r="I229" s="64"/>
      <c r="J229" s="64"/>
      <c r="K229" s="65"/>
      <c r="L229" s="66"/>
      <c r="M229" s="80"/>
      <c r="N229" s="67"/>
      <c r="O229" s="84"/>
      <c r="P229" s="88"/>
      <c r="Q229" s="88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>
      <c r="A230" s="1"/>
      <c r="B230" s="1"/>
      <c r="C230" s="1"/>
      <c r="D230" s="1"/>
      <c r="E230" s="1"/>
      <c r="F230" s="1"/>
      <c r="G230" s="63"/>
      <c r="H230" s="2"/>
      <c r="I230" s="64"/>
      <c r="J230" s="64"/>
      <c r="K230" s="65"/>
      <c r="L230" s="66"/>
      <c r="M230" s="80"/>
      <c r="N230" s="67"/>
      <c r="O230" s="84"/>
      <c r="P230" s="88"/>
      <c r="Q230" s="88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>
      <c r="A231" s="1"/>
      <c r="B231" s="1"/>
      <c r="C231" s="1"/>
      <c r="D231" s="1"/>
      <c r="E231" s="1"/>
      <c r="F231" s="1"/>
      <c r="G231" s="63"/>
      <c r="H231" s="2"/>
      <c r="I231" s="64"/>
      <c r="J231" s="64"/>
      <c r="K231" s="65"/>
      <c r="L231" s="66"/>
      <c r="M231" s="80"/>
      <c r="N231" s="67"/>
      <c r="O231" s="84"/>
      <c r="P231" s="88"/>
      <c r="Q231" s="88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>
      <c r="A232" s="1"/>
      <c r="B232" s="1"/>
      <c r="C232" s="1"/>
      <c r="D232" s="1"/>
      <c r="E232" s="1"/>
      <c r="F232" s="1"/>
      <c r="G232" s="63"/>
      <c r="H232" s="2"/>
      <c r="I232" s="64"/>
      <c r="J232" s="64"/>
      <c r="K232" s="65"/>
      <c r="L232" s="66"/>
      <c r="M232" s="80"/>
      <c r="N232" s="67"/>
      <c r="O232" s="84"/>
      <c r="P232" s="88"/>
      <c r="Q232" s="88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>
      <c r="A233" s="1"/>
      <c r="B233" s="1"/>
      <c r="C233" s="1"/>
      <c r="D233" s="1"/>
      <c r="E233" s="1"/>
      <c r="F233" s="1"/>
      <c r="G233" s="63"/>
      <c r="H233" s="2"/>
      <c r="I233" s="64"/>
      <c r="J233" s="64"/>
      <c r="K233" s="65"/>
      <c r="L233" s="66"/>
      <c r="M233" s="80"/>
      <c r="N233" s="67"/>
      <c r="O233" s="84"/>
      <c r="P233" s="88"/>
      <c r="Q233" s="88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>
      <c r="A234" s="1"/>
      <c r="B234" s="1"/>
      <c r="C234" s="1"/>
      <c r="D234" s="1"/>
      <c r="E234" s="1"/>
      <c r="F234" s="1"/>
      <c r="G234" s="63"/>
      <c r="H234" s="2"/>
      <c r="I234" s="64"/>
      <c r="J234" s="64"/>
      <c r="K234" s="65"/>
      <c r="L234" s="66"/>
      <c r="M234" s="80"/>
      <c r="N234" s="67"/>
      <c r="O234" s="84"/>
      <c r="P234" s="88"/>
      <c r="Q234" s="88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>
      <c r="A235" s="1"/>
      <c r="B235" s="1"/>
      <c r="C235" s="1"/>
      <c r="D235" s="1"/>
      <c r="E235" s="1"/>
      <c r="F235" s="1"/>
      <c r="G235" s="63"/>
      <c r="H235" s="2"/>
      <c r="I235" s="64"/>
      <c r="J235" s="64"/>
      <c r="K235" s="65"/>
      <c r="L235" s="66"/>
      <c r="M235" s="80"/>
      <c r="N235" s="67"/>
      <c r="O235" s="84"/>
      <c r="P235" s="88"/>
      <c r="Q235" s="88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>
      <c r="A236" s="1"/>
      <c r="B236" s="1"/>
      <c r="C236" s="1"/>
      <c r="D236" s="1"/>
      <c r="E236" s="1"/>
      <c r="F236" s="1"/>
      <c r="G236" s="63"/>
      <c r="H236" s="2"/>
      <c r="I236" s="64"/>
      <c r="J236" s="64"/>
      <c r="K236" s="65"/>
      <c r="L236" s="66"/>
      <c r="M236" s="80"/>
      <c r="N236" s="67"/>
      <c r="O236" s="84"/>
      <c r="P236" s="88"/>
      <c r="Q236" s="88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>
      <c r="A237" s="1"/>
      <c r="B237" s="1"/>
      <c r="C237" s="1"/>
      <c r="D237" s="1"/>
      <c r="E237" s="1"/>
      <c r="F237" s="1"/>
      <c r="G237" s="63"/>
      <c r="H237" s="2"/>
      <c r="I237" s="64"/>
      <c r="J237" s="64"/>
      <c r="K237" s="65"/>
      <c r="L237" s="66"/>
      <c r="M237" s="80"/>
      <c r="N237" s="67"/>
      <c r="O237" s="84"/>
      <c r="P237" s="88"/>
      <c r="Q237" s="88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>
      <c r="A238" s="1"/>
      <c r="B238" s="1"/>
      <c r="C238" s="1"/>
      <c r="D238" s="1"/>
      <c r="E238" s="1"/>
      <c r="F238" s="1"/>
      <c r="G238" s="63"/>
      <c r="H238" s="2"/>
      <c r="I238" s="64"/>
      <c r="J238" s="64"/>
      <c r="K238" s="65"/>
      <c r="L238" s="66"/>
      <c r="M238" s="80"/>
      <c r="N238" s="67"/>
      <c r="O238" s="84"/>
      <c r="P238" s="88"/>
      <c r="Q238" s="88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>
      <c r="A239" s="1"/>
      <c r="B239" s="1"/>
      <c r="C239" s="1"/>
      <c r="D239" s="1"/>
      <c r="E239" s="1"/>
      <c r="F239" s="1"/>
      <c r="G239" s="63"/>
      <c r="H239" s="2"/>
      <c r="I239" s="64"/>
      <c r="J239" s="64"/>
      <c r="K239" s="65"/>
      <c r="L239" s="66"/>
      <c r="M239" s="80"/>
      <c r="N239" s="67"/>
      <c r="O239" s="84"/>
      <c r="P239" s="88"/>
      <c r="Q239" s="88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>
      <c r="A240" s="1"/>
      <c r="B240" s="1"/>
      <c r="C240" s="1"/>
      <c r="D240" s="1"/>
      <c r="E240" s="1"/>
      <c r="F240" s="1"/>
      <c r="G240" s="63"/>
      <c r="H240" s="2"/>
      <c r="I240" s="64"/>
      <c r="J240" s="64"/>
      <c r="K240" s="65"/>
      <c r="L240" s="66"/>
      <c r="M240" s="80"/>
      <c r="N240" s="67"/>
      <c r="O240" s="84"/>
      <c r="P240" s="88"/>
      <c r="Q240" s="88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>
      <c r="A241" s="1"/>
      <c r="B241" s="1"/>
      <c r="C241" s="1"/>
      <c r="D241" s="1"/>
      <c r="E241" s="1"/>
      <c r="F241" s="1"/>
      <c r="G241" s="63"/>
      <c r="H241" s="2"/>
      <c r="I241" s="64"/>
      <c r="J241" s="64"/>
      <c r="K241" s="65"/>
      <c r="L241" s="66"/>
      <c r="M241" s="80"/>
      <c r="N241" s="67"/>
      <c r="O241" s="84"/>
      <c r="P241" s="88"/>
      <c r="Q241" s="88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>
      <c r="A242" s="1"/>
      <c r="B242" s="1"/>
      <c r="C242" s="1"/>
      <c r="D242" s="1"/>
      <c r="E242" s="1"/>
      <c r="F242" s="1"/>
      <c r="G242" s="63"/>
      <c r="H242" s="2"/>
      <c r="I242" s="64"/>
      <c r="J242" s="64"/>
      <c r="K242" s="65"/>
      <c r="L242" s="66"/>
      <c r="M242" s="80"/>
      <c r="N242" s="67"/>
      <c r="O242" s="84"/>
      <c r="P242" s="88"/>
      <c r="Q242" s="88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>
      <c r="A243" s="1"/>
      <c r="B243" s="1"/>
      <c r="C243" s="1"/>
      <c r="D243" s="1"/>
      <c r="E243" s="1"/>
      <c r="F243" s="1"/>
      <c r="G243" s="63"/>
      <c r="H243" s="2"/>
      <c r="I243" s="64"/>
      <c r="J243" s="64"/>
      <c r="K243" s="65"/>
      <c r="L243" s="66"/>
      <c r="M243" s="80"/>
      <c r="N243" s="67"/>
      <c r="O243" s="84"/>
      <c r="P243" s="88"/>
      <c r="Q243" s="88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>
      <c r="A244" s="1"/>
      <c r="B244" s="1"/>
      <c r="C244" s="1"/>
      <c r="D244" s="1"/>
      <c r="E244" s="1"/>
      <c r="F244" s="1"/>
      <c r="G244" s="63"/>
      <c r="H244" s="2"/>
      <c r="I244" s="64"/>
      <c r="J244" s="64"/>
      <c r="K244" s="65"/>
      <c r="L244" s="66"/>
      <c r="M244" s="80"/>
      <c r="N244" s="67"/>
      <c r="O244" s="84"/>
      <c r="P244" s="88"/>
      <c r="Q244" s="88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>
      <c r="A245" s="1"/>
      <c r="B245" s="1"/>
      <c r="C245" s="1"/>
      <c r="D245" s="1"/>
      <c r="E245" s="1"/>
      <c r="F245" s="1"/>
      <c r="G245" s="63"/>
      <c r="H245" s="2"/>
      <c r="I245" s="64"/>
      <c r="J245" s="64"/>
      <c r="K245" s="65"/>
      <c r="L245" s="66"/>
      <c r="M245" s="80"/>
      <c r="N245" s="67"/>
      <c r="O245" s="84"/>
      <c r="P245" s="88"/>
      <c r="Q245" s="88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>
      <c r="A246" s="1"/>
      <c r="B246" s="1"/>
      <c r="C246" s="1"/>
      <c r="D246" s="1"/>
      <c r="E246" s="1"/>
      <c r="F246" s="1"/>
      <c r="G246" s="63"/>
      <c r="H246" s="2"/>
      <c r="I246" s="64"/>
      <c r="J246" s="64"/>
      <c r="K246" s="65"/>
      <c r="L246" s="66"/>
      <c r="M246" s="80"/>
      <c r="N246" s="67"/>
      <c r="O246" s="84"/>
      <c r="P246" s="88"/>
      <c r="Q246" s="88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>
      <c r="A247" s="1"/>
      <c r="B247" s="1"/>
      <c r="C247" s="1"/>
      <c r="D247" s="1"/>
      <c r="E247" s="1"/>
      <c r="F247" s="1"/>
      <c r="G247" s="63"/>
      <c r="H247" s="2"/>
      <c r="I247" s="64"/>
      <c r="J247" s="64"/>
      <c r="K247" s="65"/>
      <c r="L247" s="66"/>
      <c r="M247" s="80"/>
      <c r="N247" s="67"/>
      <c r="O247" s="84"/>
      <c r="P247" s="88"/>
      <c r="Q247" s="88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>
      <c r="A248" s="1"/>
      <c r="B248" s="1"/>
      <c r="C248" s="1"/>
      <c r="D248" s="1"/>
      <c r="E248" s="1"/>
      <c r="F248" s="1"/>
      <c r="G248" s="63"/>
      <c r="H248" s="2"/>
      <c r="I248" s="64"/>
      <c r="J248" s="64"/>
      <c r="K248" s="65"/>
      <c r="L248" s="66"/>
      <c r="M248" s="80"/>
      <c r="N248" s="67"/>
      <c r="O248" s="84"/>
      <c r="P248" s="88"/>
      <c r="Q248" s="88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>
      <c r="A249" s="1"/>
      <c r="B249" s="1"/>
      <c r="C249" s="1"/>
      <c r="D249" s="1"/>
      <c r="E249" s="1"/>
      <c r="F249" s="1"/>
      <c r="G249" s="63"/>
      <c r="H249" s="2"/>
      <c r="I249" s="64"/>
      <c r="J249" s="64"/>
      <c r="K249" s="65"/>
      <c r="L249" s="66"/>
      <c r="M249" s="80"/>
      <c r="N249" s="67"/>
      <c r="O249" s="84"/>
      <c r="P249" s="88"/>
      <c r="Q249" s="88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>
      <c r="A250" s="1"/>
      <c r="B250" s="1"/>
      <c r="C250" s="1"/>
      <c r="D250" s="1"/>
      <c r="E250" s="1"/>
      <c r="F250" s="1"/>
      <c r="G250" s="63"/>
      <c r="H250" s="2"/>
      <c r="I250" s="64"/>
      <c r="J250" s="64"/>
      <c r="K250" s="65"/>
      <c r="L250" s="66"/>
      <c r="M250" s="80"/>
      <c r="N250" s="67"/>
      <c r="O250" s="84"/>
      <c r="P250" s="88"/>
      <c r="Q250" s="88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>
      <c r="A251" s="1"/>
      <c r="B251" s="1"/>
      <c r="C251" s="1"/>
      <c r="D251" s="1"/>
      <c r="E251" s="1"/>
      <c r="F251" s="1"/>
      <c r="G251" s="63"/>
      <c r="H251" s="2"/>
      <c r="I251" s="64"/>
      <c r="J251" s="64"/>
      <c r="K251" s="65"/>
      <c r="L251" s="66"/>
      <c r="M251" s="80"/>
      <c r="N251" s="67"/>
      <c r="O251" s="84"/>
      <c r="P251" s="88"/>
      <c r="Q251" s="88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>
      <c r="A252" s="1"/>
      <c r="B252" s="1"/>
      <c r="C252" s="1"/>
      <c r="D252" s="1"/>
      <c r="E252" s="1"/>
      <c r="F252" s="1"/>
      <c r="G252" s="63"/>
      <c r="H252" s="2"/>
      <c r="I252" s="64"/>
      <c r="J252" s="64"/>
      <c r="K252" s="65"/>
      <c r="L252" s="66"/>
      <c r="M252" s="80"/>
      <c r="N252" s="67"/>
      <c r="O252" s="84"/>
      <c r="P252" s="88"/>
      <c r="Q252" s="8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>
      <c r="A253" s="1"/>
      <c r="B253" s="1"/>
      <c r="C253" s="1"/>
      <c r="D253" s="1"/>
      <c r="E253" s="1"/>
      <c r="F253" s="1"/>
      <c r="G253" s="63"/>
      <c r="H253" s="2"/>
      <c r="I253" s="64"/>
      <c r="J253" s="64"/>
      <c r="K253" s="65"/>
      <c r="L253" s="66"/>
      <c r="M253" s="80"/>
      <c r="N253" s="67"/>
      <c r="O253" s="84"/>
      <c r="P253" s="88"/>
      <c r="Q253" s="88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>
      <c r="A254" s="1"/>
      <c r="B254" s="1"/>
      <c r="C254" s="1"/>
      <c r="D254" s="1"/>
      <c r="E254" s="1"/>
      <c r="F254" s="1"/>
      <c r="G254" s="63"/>
      <c r="H254" s="2"/>
      <c r="I254" s="64"/>
      <c r="J254" s="64"/>
      <c r="K254" s="65"/>
      <c r="L254" s="66"/>
      <c r="M254" s="80"/>
      <c r="N254" s="67"/>
      <c r="O254" s="84"/>
      <c r="P254" s="88"/>
      <c r="Q254" s="88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>
      <c r="A255" s="1"/>
      <c r="B255" s="1"/>
      <c r="C255" s="1"/>
      <c r="D255" s="1"/>
      <c r="E255" s="1"/>
      <c r="F255" s="1"/>
      <c r="G255" s="63"/>
      <c r="H255" s="2"/>
      <c r="I255" s="64"/>
      <c r="J255" s="64"/>
      <c r="K255" s="65"/>
      <c r="L255" s="66"/>
      <c r="M255" s="80"/>
      <c r="N255" s="67"/>
      <c r="O255" s="84"/>
      <c r="P255" s="88"/>
      <c r="Q255" s="88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>
      <c r="A256" s="1"/>
      <c r="B256" s="1"/>
      <c r="C256" s="1"/>
      <c r="D256" s="1"/>
      <c r="E256" s="1"/>
      <c r="F256" s="1"/>
      <c r="G256" s="63"/>
      <c r="H256" s="2"/>
      <c r="I256" s="64"/>
      <c r="J256" s="64"/>
      <c r="K256" s="65"/>
      <c r="L256" s="66"/>
      <c r="M256" s="80"/>
      <c r="N256" s="67"/>
      <c r="O256" s="84"/>
      <c r="P256" s="88"/>
      <c r="Q256" s="88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>
      <c r="A257" s="1"/>
      <c r="B257" s="1"/>
      <c r="C257" s="1"/>
      <c r="D257" s="1"/>
      <c r="E257" s="1"/>
      <c r="F257" s="1"/>
      <c r="G257" s="63"/>
      <c r="H257" s="2"/>
      <c r="I257" s="64"/>
      <c r="J257" s="64"/>
      <c r="K257" s="65"/>
      <c r="L257" s="66"/>
      <c r="M257" s="80"/>
      <c r="N257" s="67"/>
      <c r="O257" s="84"/>
      <c r="P257" s="88"/>
      <c r="Q257" s="88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>
      <c r="A258" s="1"/>
      <c r="B258" s="1"/>
      <c r="C258" s="1"/>
      <c r="D258" s="1"/>
      <c r="E258" s="1"/>
      <c r="F258" s="1"/>
      <c r="G258" s="63"/>
      <c r="H258" s="2"/>
      <c r="I258" s="64"/>
      <c r="J258" s="64"/>
      <c r="K258" s="65"/>
      <c r="L258" s="66"/>
      <c r="M258" s="80"/>
      <c r="N258" s="67"/>
      <c r="O258" s="84"/>
      <c r="P258" s="88"/>
      <c r="Q258" s="88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>
      <c r="A259" s="1"/>
      <c r="B259" s="1"/>
      <c r="C259" s="1"/>
      <c r="D259" s="1"/>
      <c r="E259" s="1"/>
      <c r="F259" s="1"/>
      <c r="G259" s="63"/>
      <c r="H259" s="2"/>
      <c r="I259" s="64"/>
      <c r="J259" s="64"/>
      <c r="K259" s="65"/>
      <c r="L259" s="66"/>
      <c r="M259" s="80"/>
      <c r="N259" s="67"/>
      <c r="O259" s="84"/>
      <c r="P259" s="88"/>
      <c r="Q259" s="88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>
      <c r="A260" s="1"/>
      <c r="B260" s="1"/>
      <c r="C260" s="1"/>
      <c r="D260" s="1"/>
      <c r="E260" s="1"/>
      <c r="F260" s="1"/>
      <c r="G260" s="63"/>
      <c r="H260" s="2"/>
      <c r="I260" s="64"/>
      <c r="J260" s="64"/>
      <c r="K260" s="65"/>
      <c r="L260" s="66"/>
      <c r="M260" s="80"/>
      <c r="N260" s="67"/>
      <c r="O260" s="84"/>
      <c r="P260" s="88"/>
      <c r="Q260" s="88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>
      <c r="A261" s="1"/>
      <c r="B261" s="1"/>
      <c r="C261" s="1"/>
      <c r="D261" s="1"/>
      <c r="E261" s="1"/>
      <c r="F261" s="1"/>
      <c r="G261" s="63"/>
      <c r="H261" s="2"/>
      <c r="I261" s="64"/>
      <c r="J261" s="64"/>
      <c r="K261" s="65"/>
      <c r="L261" s="66"/>
      <c r="M261" s="80"/>
      <c r="N261" s="67"/>
      <c r="O261" s="84"/>
      <c r="P261" s="88"/>
      <c r="Q261" s="88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>
      <c r="A262" s="1"/>
      <c r="B262" s="1"/>
      <c r="C262" s="1"/>
      <c r="D262" s="1"/>
      <c r="E262" s="1"/>
      <c r="F262" s="1"/>
      <c r="G262" s="63"/>
      <c r="H262" s="2"/>
      <c r="I262" s="64"/>
      <c r="J262" s="64"/>
      <c r="K262" s="65"/>
      <c r="L262" s="66"/>
      <c r="M262" s="80"/>
      <c r="N262" s="67"/>
      <c r="O262" s="84"/>
      <c r="P262" s="88"/>
      <c r="Q262" s="88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>
      <c r="A263" s="1"/>
      <c r="B263" s="1"/>
      <c r="C263" s="1"/>
      <c r="D263" s="1"/>
      <c r="E263" s="1"/>
      <c r="F263" s="1"/>
      <c r="G263" s="63"/>
      <c r="H263" s="2"/>
      <c r="I263" s="64"/>
      <c r="J263" s="64"/>
      <c r="K263" s="65"/>
      <c r="L263" s="66"/>
      <c r="M263" s="80"/>
      <c r="N263" s="67"/>
      <c r="O263" s="84"/>
      <c r="P263" s="88"/>
      <c r="Q263" s="88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>
      <c r="A264" s="1"/>
      <c r="B264" s="1"/>
      <c r="C264" s="1"/>
      <c r="D264" s="1"/>
      <c r="E264" s="1"/>
      <c r="F264" s="1"/>
      <c r="G264" s="63"/>
      <c r="H264" s="2"/>
      <c r="I264" s="64"/>
      <c r="J264" s="64"/>
      <c r="K264" s="65"/>
      <c r="L264" s="66"/>
      <c r="M264" s="80"/>
      <c r="N264" s="67"/>
      <c r="O264" s="84"/>
      <c r="P264" s="88"/>
      <c r="Q264" s="88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>
      <c r="A265" s="1"/>
      <c r="B265" s="1"/>
      <c r="C265" s="1"/>
      <c r="D265" s="1"/>
      <c r="E265" s="1"/>
      <c r="F265" s="1"/>
      <c r="G265" s="63"/>
      <c r="H265" s="2"/>
      <c r="I265" s="64"/>
      <c r="J265" s="64"/>
      <c r="K265" s="65"/>
      <c r="L265" s="66"/>
      <c r="M265" s="80"/>
      <c r="N265" s="67"/>
      <c r="O265" s="84"/>
      <c r="P265" s="88"/>
      <c r="Q265" s="88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>
      <c r="A266" s="1"/>
      <c r="B266" s="1"/>
      <c r="C266" s="1"/>
      <c r="D266" s="1"/>
      <c r="E266" s="1"/>
      <c r="F266" s="1"/>
      <c r="G266" s="63"/>
      <c r="H266" s="2"/>
      <c r="I266" s="64"/>
      <c r="J266" s="64"/>
      <c r="K266" s="65"/>
      <c r="L266" s="66"/>
      <c r="M266" s="80"/>
      <c r="N266" s="67"/>
      <c r="O266" s="84"/>
      <c r="P266" s="88"/>
      <c r="Q266" s="88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>
      <c r="A267" s="1"/>
      <c r="B267" s="1"/>
      <c r="C267" s="1"/>
      <c r="D267" s="1"/>
      <c r="E267" s="1"/>
      <c r="F267" s="1"/>
      <c r="G267" s="63"/>
      <c r="H267" s="2"/>
      <c r="I267" s="64"/>
      <c r="J267" s="64"/>
      <c r="K267" s="65"/>
      <c r="L267" s="66"/>
      <c r="M267" s="80"/>
      <c r="N267" s="67"/>
      <c r="O267" s="84"/>
      <c r="P267" s="88"/>
      <c r="Q267" s="88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>
      <c r="A268" s="1"/>
      <c r="B268" s="1"/>
      <c r="C268" s="1"/>
      <c r="D268" s="1"/>
      <c r="E268" s="1"/>
      <c r="F268" s="1"/>
      <c r="G268" s="63"/>
      <c r="H268" s="2"/>
      <c r="I268" s="64"/>
      <c r="J268" s="64"/>
      <c r="K268" s="65"/>
      <c r="L268" s="66"/>
      <c r="M268" s="80"/>
      <c r="N268" s="67"/>
      <c r="O268" s="84"/>
      <c r="P268" s="88"/>
      <c r="Q268" s="88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>
      <c r="A269" s="1"/>
      <c r="B269" s="1"/>
      <c r="C269" s="1"/>
      <c r="D269" s="1"/>
      <c r="E269" s="1"/>
      <c r="F269" s="1"/>
      <c r="G269" s="63"/>
      <c r="H269" s="2"/>
      <c r="I269" s="64"/>
      <c r="J269" s="64"/>
      <c r="K269" s="65"/>
      <c r="L269" s="66"/>
      <c r="M269" s="80"/>
      <c r="N269" s="67"/>
      <c r="O269" s="84"/>
      <c r="P269" s="88"/>
      <c r="Q269" s="88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>
      <c r="A270" s="1"/>
      <c r="B270" s="1"/>
      <c r="C270" s="1"/>
      <c r="D270" s="1"/>
      <c r="E270" s="1"/>
      <c r="F270" s="1"/>
      <c r="G270" s="63"/>
      <c r="H270" s="2"/>
      <c r="I270" s="64"/>
      <c r="J270" s="64"/>
      <c r="K270" s="65"/>
      <c r="L270" s="66"/>
      <c r="M270" s="80"/>
      <c r="N270" s="67"/>
      <c r="O270" s="84"/>
      <c r="P270" s="88"/>
      <c r="Q270" s="88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>
      <c r="A271" s="1"/>
      <c r="B271" s="1"/>
      <c r="C271" s="1"/>
      <c r="D271" s="1"/>
      <c r="E271" s="1"/>
      <c r="F271" s="1"/>
      <c r="G271" s="63"/>
      <c r="H271" s="2"/>
      <c r="I271" s="64"/>
      <c r="J271" s="64"/>
      <c r="K271" s="65"/>
      <c r="L271" s="66"/>
      <c r="M271" s="80"/>
      <c r="N271" s="67"/>
      <c r="O271" s="84"/>
      <c r="P271" s="88"/>
      <c r="Q271" s="88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>
      <c r="A272" s="1"/>
      <c r="B272" s="1"/>
      <c r="C272" s="1"/>
      <c r="D272" s="1"/>
      <c r="E272" s="1"/>
      <c r="F272" s="1"/>
      <c r="G272" s="63"/>
      <c r="H272" s="2"/>
      <c r="I272" s="64"/>
      <c r="J272" s="64"/>
      <c r="K272" s="65"/>
      <c r="L272" s="66"/>
      <c r="M272" s="80"/>
      <c r="N272" s="67"/>
      <c r="O272" s="84"/>
      <c r="P272" s="88"/>
      <c r="Q272" s="88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>
      <c r="A273" s="1"/>
      <c r="B273" s="1"/>
      <c r="C273" s="1"/>
      <c r="D273" s="1"/>
      <c r="E273" s="1"/>
      <c r="F273" s="1"/>
      <c r="G273" s="63"/>
      <c r="H273" s="2"/>
      <c r="I273" s="64"/>
      <c r="J273" s="64"/>
      <c r="K273" s="65"/>
      <c r="L273" s="66"/>
      <c r="M273" s="80"/>
      <c r="N273" s="67"/>
      <c r="O273" s="84"/>
      <c r="P273" s="88"/>
      <c r="Q273" s="88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>
      <c r="A274" s="1"/>
      <c r="B274" s="1"/>
      <c r="C274" s="1"/>
      <c r="D274" s="1"/>
      <c r="E274" s="1"/>
      <c r="F274" s="1"/>
      <c r="G274" s="63"/>
      <c r="H274" s="2"/>
      <c r="I274" s="64"/>
      <c r="J274" s="64"/>
      <c r="K274" s="65"/>
      <c r="L274" s="66"/>
      <c r="M274" s="80"/>
      <c r="N274" s="67"/>
      <c r="O274" s="84"/>
      <c r="P274" s="88"/>
      <c r="Q274" s="88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>
      <c r="A275" s="1"/>
      <c r="B275" s="1"/>
      <c r="C275" s="1"/>
      <c r="D275" s="1"/>
      <c r="E275" s="1"/>
      <c r="F275" s="1"/>
      <c r="G275" s="63"/>
      <c r="H275" s="2"/>
      <c r="I275" s="64"/>
      <c r="J275" s="64"/>
      <c r="K275" s="65"/>
      <c r="L275" s="66"/>
      <c r="M275" s="80"/>
      <c r="N275" s="67"/>
      <c r="O275" s="84"/>
      <c r="P275" s="88"/>
      <c r="Q275" s="88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>
      <c r="A276" s="1"/>
      <c r="B276" s="1"/>
      <c r="C276" s="1"/>
      <c r="D276" s="1"/>
      <c r="E276" s="1"/>
      <c r="F276" s="1"/>
      <c r="G276" s="63"/>
      <c r="H276" s="2"/>
      <c r="I276" s="64"/>
      <c r="J276" s="64"/>
      <c r="K276" s="65"/>
      <c r="L276" s="66"/>
      <c r="M276" s="80"/>
      <c r="N276" s="67"/>
      <c r="O276" s="84"/>
      <c r="P276" s="88"/>
      <c r="Q276" s="88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>
      <c r="A277" s="1"/>
      <c r="B277" s="1"/>
      <c r="C277" s="1"/>
      <c r="D277" s="1"/>
      <c r="E277" s="1"/>
      <c r="F277" s="1"/>
      <c r="G277" s="63"/>
      <c r="H277" s="2"/>
      <c r="I277" s="64"/>
      <c r="J277" s="64"/>
      <c r="K277" s="65"/>
      <c r="L277" s="66"/>
      <c r="M277" s="80"/>
      <c r="N277" s="67"/>
      <c r="O277" s="84"/>
      <c r="P277" s="88"/>
      <c r="Q277" s="88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>
      <c r="A278" s="1"/>
      <c r="B278" s="1"/>
      <c r="C278" s="1"/>
      <c r="D278" s="1"/>
      <c r="E278" s="1"/>
      <c r="F278" s="1"/>
      <c r="G278" s="63"/>
      <c r="H278" s="2"/>
      <c r="I278" s="64"/>
      <c r="J278" s="64"/>
      <c r="K278" s="65"/>
      <c r="L278" s="66"/>
      <c r="M278" s="80"/>
      <c r="N278" s="67"/>
      <c r="O278" s="84"/>
      <c r="P278" s="88"/>
      <c r="Q278" s="88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>
      <c r="A279" s="1"/>
      <c r="B279" s="1"/>
      <c r="C279" s="1"/>
      <c r="D279" s="1"/>
      <c r="E279" s="1"/>
      <c r="F279" s="1"/>
      <c r="G279" s="63"/>
      <c r="H279" s="2"/>
      <c r="I279" s="64"/>
      <c r="J279" s="64"/>
      <c r="K279" s="65"/>
      <c r="L279" s="66"/>
      <c r="M279" s="80"/>
      <c r="N279" s="67"/>
      <c r="O279" s="84"/>
      <c r="P279" s="88"/>
      <c r="Q279" s="88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>
      <c r="A280" s="1"/>
      <c r="B280" s="1"/>
      <c r="C280" s="1"/>
      <c r="D280" s="1"/>
      <c r="E280" s="1"/>
      <c r="F280" s="1"/>
      <c r="G280" s="63"/>
      <c r="H280" s="2"/>
      <c r="I280" s="64"/>
      <c r="J280" s="64"/>
      <c r="K280" s="65"/>
      <c r="L280" s="66"/>
      <c r="M280" s="80"/>
      <c r="N280" s="67"/>
      <c r="O280" s="84"/>
      <c r="P280" s="88"/>
      <c r="Q280" s="88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>
      <c r="A281" s="1"/>
      <c r="B281" s="1"/>
      <c r="C281" s="1"/>
      <c r="D281" s="1"/>
      <c r="E281" s="1"/>
      <c r="F281" s="1"/>
      <c r="G281" s="63"/>
      <c r="H281" s="2"/>
      <c r="I281" s="64"/>
      <c r="J281" s="64"/>
      <c r="K281" s="65"/>
      <c r="L281" s="66"/>
      <c r="M281" s="80"/>
      <c r="N281" s="67"/>
      <c r="O281" s="84"/>
      <c r="P281" s="88"/>
      <c r="Q281" s="88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>
      <c r="A282" s="1"/>
      <c r="B282" s="1"/>
      <c r="C282" s="1"/>
      <c r="D282" s="1"/>
      <c r="E282" s="1"/>
      <c r="F282" s="1"/>
      <c r="G282" s="63"/>
      <c r="H282" s="2"/>
      <c r="I282" s="64"/>
      <c r="J282" s="64"/>
      <c r="K282" s="65"/>
      <c r="L282" s="66"/>
      <c r="M282" s="80"/>
      <c r="N282" s="67"/>
      <c r="O282" s="84"/>
      <c r="P282" s="88"/>
      <c r="Q282" s="88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>
      <c r="A283" s="1"/>
      <c r="B283" s="1"/>
      <c r="C283" s="1"/>
      <c r="D283" s="1"/>
      <c r="E283" s="1"/>
      <c r="F283" s="1"/>
      <c r="G283" s="63"/>
      <c r="H283" s="2"/>
      <c r="I283" s="64"/>
      <c r="J283" s="64"/>
      <c r="K283" s="65"/>
      <c r="L283" s="66"/>
      <c r="M283" s="80"/>
      <c r="N283" s="67"/>
      <c r="O283" s="84"/>
      <c r="P283" s="88"/>
      <c r="Q283" s="88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>
      <c r="A284" s="1"/>
      <c r="B284" s="1"/>
      <c r="C284" s="1"/>
      <c r="D284" s="1"/>
      <c r="E284" s="1"/>
      <c r="F284" s="1"/>
      <c r="G284" s="63"/>
      <c r="H284" s="2"/>
      <c r="I284" s="64"/>
      <c r="J284" s="64"/>
      <c r="K284" s="65"/>
      <c r="L284" s="66"/>
      <c r="M284" s="80"/>
      <c r="N284" s="67"/>
      <c r="O284" s="84"/>
      <c r="P284" s="88"/>
      <c r="Q284" s="88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>
      <c r="A285" s="1"/>
      <c r="B285" s="1"/>
      <c r="C285" s="1"/>
      <c r="D285" s="1"/>
      <c r="E285" s="1"/>
      <c r="F285" s="1"/>
      <c r="G285" s="63"/>
      <c r="H285" s="2"/>
      <c r="I285" s="64"/>
      <c r="J285" s="64"/>
      <c r="K285" s="65"/>
      <c r="L285" s="66"/>
      <c r="M285" s="80"/>
      <c r="N285" s="67"/>
      <c r="O285" s="84"/>
      <c r="P285" s="88"/>
      <c r="Q285" s="88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>
      <c r="A286" s="1"/>
      <c r="B286" s="1"/>
      <c r="C286" s="1"/>
      <c r="D286" s="1"/>
      <c r="E286" s="1"/>
      <c r="F286" s="1"/>
      <c r="G286" s="63"/>
      <c r="H286" s="2"/>
      <c r="I286" s="64"/>
      <c r="J286" s="64"/>
      <c r="K286" s="65"/>
      <c r="L286" s="66"/>
      <c r="M286" s="80"/>
      <c r="N286" s="67"/>
      <c r="O286" s="84"/>
      <c r="P286" s="88"/>
      <c r="Q286" s="88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>
      <c r="A287" s="1"/>
      <c r="B287" s="1"/>
      <c r="C287" s="1"/>
      <c r="D287" s="1"/>
      <c r="E287" s="1"/>
      <c r="F287" s="1"/>
      <c r="G287" s="63"/>
      <c r="H287" s="2"/>
      <c r="I287" s="64"/>
      <c r="J287" s="64"/>
      <c r="K287" s="65"/>
      <c r="L287" s="66"/>
      <c r="M287" s="80"/>
      <c r="N287" s="67"/>
      <c r="O287" s="84"/>
      <c r="P287" s="88"/>
      <c r="Q287" s="88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>
      <c r="A288" s="1"/>
      <c r="B288" s="1"/>
      <c r="C288" s="1"/>
      <c r="D288" s="1"/>
      <c r="E288" s="1"/>
      <c r="F288" s="1"/>
      <c r="G288" s="63"/>
      <c r="H288" s="2"/>
      <c r="I288" s="64"/>
      <c r="J288" s="64"/>
      <c r="K288" s="65"/>
      <c r="L288" s="66"/>
      <c r="M288" s="80"/>
      <c r="N288" s="67"/>
      <c r="O288" s="84"/>
      <c r="P288" s="88"/>
      <c r="Q288" s="88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>
      <c r="A289" s="1"/>
      <c r="B289" s="1"/>
      <c r="C289" s="1"/>
      <c r="D289" s="1"/>
      <c r="E289" s="1"/>
      <c r="F289" s="1"/>
      <c r="G289" s="63"/>
      <c r="H289" s="2"/>
      <c r="I289" s="64"/>
      <c r="J289" s="64"/>
      <c r="K289" s="65"/>
      <c r="L289" s="66"/>
      <c r="M289" s="80"/>
      <c r="N289" s="67"/>
      <c r="O289" s="84"/>
      <c r="P289" s="88"/>
      <c r="Q289" s="88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>
      <c r="A290" s="1"/>
      <c r="B290" s="1"/>
      <c r="C290" s="1"/>
      <c r="D290" s="1"/>
      <c r="E290" s="1"/>
      <c r="F290" s="1"/>
      <c r="G290" s="63"/>
      <c r="H290" s="2"/>
      <c r="I290" s="64"/>
      <c r="J290" s="64"/>
      <c r="K290" s="65"/>
      <c r="L290" s="66"/>
      <c r="M290" s="80"/>
      <c r="N290" s="67"/>
      <c r="O290" s="84"/>
      <c r="P290" s="88"/>
      <c r="Q290" s="88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>
      <c r="A291" s="1"/>
      <c r="B291" s="1"/>
      <c r="C291" s="1"/>
      <c r="D291" s="1"/>
      <c r="E291" s="1"/>
      <c r="F291" s="1"/>
      <c r="G291" s="63"/>
      <c r="H291" s="2"/>
      <c r="I291" s="64"/>
      <c r="J291" s="64"/>
      <c r="K291" s="65"/>
      <c r="L291" s="66"/>
      <c r="M291" s="80"/>
      <c r="N291" s="67"/>
      <c r="O291" s="84"/>
      <c r="P291" s="88"/>
      <c r="Q291" s="88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>
      <c r="A292" s="1"/>
      <c r="B292" s="1"/>
      <c r="C292" s="1"/>
      <c r="D292" s="1"/>
      <c r="E292" s="1"/>
      <c r="F292" s="1"/>
      <c r="G292" s="63"/>
      <c r="H292" s="2"/>
      <c r="I292" s="64"/>
      <c r="J292" s="64"/>
      <c r="K292" s="65"/>
      <c r="L292" s="66"/>
      <c r="M292" s="80"/>
      <c r="N292" s="67"/>
      <c r="O292" s="84"/>
      <c r="P292" s="88"/>
      <c r="Q292" s="88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>
      <c r="A293" s="1"/>
      <c r="B293" s="1"/>
      <c r="C293" s="1"/>
      <c r="D293" s="1"/>
      <c r="E293" s="1"/>
      <c r="F293" s="1"/>
      <c r="G293" s="63"/>
      <c r="H293" s="2"/>
      <c r="I293" s="64"/>
      <c r="J293" s="64"/>
      <c r="K293" s="65"/>
      <c r="L293" s="66"/>
      <c r="M293" s="80"/>
      <c r="N293" s="67"/>
      <c r="O293" s="84"/>
      <c r="P293" s="88"/>
      <c r="Q293" s="88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>
      <c r="A294" s="1"/>
      <c r="B294" s="1"/>
      <c r="C294" s="1"/>
      <c r="D294" s="1"/>
      <c r="E294" s="1"/>
      <c r="F294" s="1"/>
      <c r="G294" s="63"/>
      <c r="H294" s="2"/>
      <c r="I294" s="64"/>
      <c r="J294" s="64"/>
      <c r="K294" s="65"/>
      <c r="L294" s="66"/>
      <c r="M294" s="80"/>
      <c r="N294" s="67"/>
      <c r="O294" s="84"/>
      <c r="P294" s="88"/>
      <c r="Q294" s="88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>
      <c r="A295" s="1"/>
      <c r="B295" s="1"/>
      <c r="C295" s="1"/>
      <c r="D295" s="1"/>
      <c r="E295" s="1"/>
      <c r="F295" s="1"/>
      <c r="G295" s="63"/>
      <c r="H295" s="2"/>
      <c r="I295" s="64"/>
      <c r="J295" s="64"/>
      <c r="K295" s="65"/>
      <c r="L295" s="66"/>
      <c r="M295" s="80"/>
      <c r="N295" s="67"/>
      <c r="O295" s="84"/>
      <c r="P295" s="88"/>
      <c r="Q295" s="88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>
      <c r="A296" s="1"/>
      <c r="B296" s="1"/>
      <c r="C296" s="1"/>
      <c r="D296" s="1"/>
      <c r="E296" s="1"/>
      <c r="F296" s="1"/>
      <c r="G296" s="63"/>
      <c r="H296" s="2"/>
      <c r="I296" s="64"/>
      <c r="J296" s="64"/>
      <c r="K296" s="65"/>
      <c r="L296" s="66"/>
      <c r="M296" s="80"/>
      <c r="N296" s="67"/>
      <c r="O296" s="84"/>
      <c r="P296" s="88"/>
      <c r="Q296" s="88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>
      <c r="A297" s="1"/>
      <c r="B297" s="1"/>
      <c r="C297" s="1"/>
      <c r="D297" s="1"/>
      <c r="E297" s="1"/>
      <c r="F297" s="1"/>
      <c r="G297" s="63"/>
      <c r="H297" s="2"/>
      <c r="I297" s="64"/>
      <c r="J297" s="64"/>
      <c r="K297" s="65"/>
      <c r="L297" s="66"/>
      <c r="M297" s="80"/>
      <c r="N297" s="67"/>
      <c r="O297" s="84"/>
      <c r="P297" s="88"/>
      <c r="Q297" s="88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>
      <c r="A298" s="1"/>
      <c r="B298" s="1"/>
      <c r="C298" s="1"/>
      <c r="D298" s="1"/>
      <c r="E298" s="1"/>
      <c r="F298" s="1"/>
      <c r="G298" s="63"/>
      <c r="H298" s="2"/>
      <c r="I298" s="64"/>
      <c r="J298" s="64"/>
      <c r="K298" s="65"/>
      <c r="L298" s="66"/>
      <c r="M298" s="80"/>
      <c r="N298" s="67"/>
      <c r="O298" s="84"/>
      <c r="P298" s="88"/>
      <c r="Q298" s="88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>
      <c r="A299" s="1"/>
      <c r="B299" s="1"/>
      <c r="C299" s="1"/>
      <c r="D299" s="1"/>
      <c r="E299" s="1"/>
      <c r="F299" s="1"/>
      <c r="G299" s="63"/>
      <c r="H299" s="2"/>
      <c r="I299" s="64"/>
      <c r="J299" s="64"/>
      <c r="K299" s="65"/>
      <c r="L299" s="66"/>
      <c r="M299" s="80"/>
      <c r="N299" s="67"/>
      <c r="O299" s="84"/>
      <c r="P299" s="88"/>
      <c r="Q299" s="88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>
      <c r="A300" s="1"/>
      <c r="B300" s="1"/>
      <c r="C300" s="1"/>
      <c r="D300" s="1"/>
      <c r="E300" s="1"/>
      <c r="F300" s="1"/>
      <c r="G300" s="63"/>
      <c r="H300" s="2"/>
      <c r="I300" s="64"/>
      <c r="J300" s="64"/>
      <c r="K300" s="65"/>
      <c r="L300" s="66"/>
      <c r="M300" s="80"/>
      <c r="N300" s="67"/>
      <c r="O300" s="84"/>
      <c r="P300" s="88"/>
      <c r="Q300" s="88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>
      <c r="A301" s="1"/>
      <c r="B301" s="1"/>
      <c r="C301" s="1"/>
      <c r="D301" s="1"/>
      <c r="E301" s="1"/>
      <c r="F301" s="1"/>
      <c r="G301" s="63"/>
      <c r="H301" s="2"/>
      <c r="I301" s="64"/>
      <c r="J301" s="64"/>
      <c r="K301" s="65"/>
      <c r="L301" s="66"/>
      <c r="M301" s="80"/>
      <c r="N301" s="67"/>
      <c r="O301" s="84"/>
      <c r="P301" s="88"/>
      <c r="Q301" s="88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>
      <c r="A302" s="1"/>
      <c r="B302" s="1"/>
      <c r="C302" s="1"/>
      <c r="D302" s="1"/>
      <c r="E302" s="1"/>
      <c r="F302" s="1"/>
      <c r="G302" s="63"/>
      <c r="H302" s="2"/>
      <c r="I302" s="64"/>
      <c r="J302" s="64"/>
      <c r="K302" s="65"/>
      <c r="L302" s="66"/>
      <c r="M302" s="80"/>
      <c r="N302" s="67"/>
      <c r="O302" s="84"/>
      <c r="P302" s="88"/>
      <c r="Q302" s="88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>
      <c r="A303" s="1"/>
      <c r="B303" s="1"/>
      <c r="C303" s="1"/>
      <c r="D303" s="1"/>
      <c r="E303" s="1"/>
      <c r="F303" s="1"/>
      <c r="G303" s="63"/>
      <c r="H303" s="2"/>
      <c r="I303" s="64"/>
      <c r="J303" s="64"/>
      <c r="K303" s="65"/>
      <c r="L303" s="66"/>
      <c r="M303" s="80"/>
      <c r="N303" s="67"/>
      <c r="O303" s="84"/>
      <c r="P303" s="88"/>
      <c r="Q303" s="88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>
      <c r="A304" s="1"/>
      <c r="B304" s="1"/>
      <c r="C304" s="1"/>
      <c r="D304" s="1"/>
      <c r="E304" s="1"/>
      <c r="F304" s="1"/>
      <c r="G304" s="63"/>
      <c r="H304" s="2"/>
      <c r="I304" s="64"/>
      <c r="J304" s="64"/>
      <c r="K304" s="65"/>
      <c r="L304" s="66"/>
      <c r="M304" s="80"/>
      <c r="N304" s="67"/>
      <c r="O304" s="84"/>
      <c r="P304" s="88"/>
      <c r="Q304" s="88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>
      <c r="A305" s="1"/>
      <c r="B305" s="1"/>
      <c r="C305" s="1"/>
      <c r="D305" s="1"/>
      <c r="E305" s="1"/>
      <c r="F305" s="1"/>
      <c r="G305" s="63"/>
      <c r="H305" s="2"/>
      <c r="I305" s="64"/>
      <c r="J305" s="64"/>
      <c r="K305" s="65"/>
      <c r="L305" s="66"/>
      <c r="M305" s="80"/>
      <c r="N305" s="67"/>
      <c r="O305" s="84"/>
      <c r="P305" s="88"/>
      <c r="Q305" s="88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>
      <c r="A306" s="1"/>
      <c r="B306" s="1"/>
      <c r="C306" s="1"/>
      <c r="D306" s="1"/>
      <c r="E306" s="1"/>
      <c r="F306" s="1"/>
      <c r="G306" s="63"/>
      <c r="H306" s="2"/>
      <c r="I306" s="64"/>
      <c r="J306" s="64"/>
      <c r="K306" s="65"/>
      <c r="L306" s="66"/>
      <c r="M306" s="80"/>
      <c r="N306" s="67"/>
      <c r="O306" s="84"/>
      <c r="P306" s="88"/>
      <c r="Q306" s="88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>
      <c r="A307" s="1"/>
      <c r="B307" s="1"/>
      <c r="C307" s="1"/>
      <c r="D307" s="1"/>
      <c r="E307" s="1"/>
      <c r="F307" s="1"/>
      <c r="G307" s="63"/>
      <c r="H307" s="2"/>
      <c r="I307" s="64"/>
      <c r="J307" s="64"/>
      <c r="K307" s="65"/>
      <c r="L307" s="66"/>
      <c r="M307" s="80"/>
      <c r="N307" s="67"/>
      <c r="O307" s="84"/>
      <c r="P307" s="88"/>
      <c r="Q307" s="88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>
      <c r="A308" s="1"/>
      <c r="B308" s="1"/>
      <c r="C308" s="1"/>
      <c r="D308" s="1"/>
      <c r="E308" s="1"/>
      <c r="F308" s="1"/>
      <c r="G308" s="63"/>
      <c r="H308" s="2"/>
      <c r="I308" s="64"/>
      <c r="J308" s="64"/>
      <c r="K308" s="65"/>
      <c r="L308" s="66"/>
      <c r="M308" s="80"/>
      <c r="N308" s="67"/>
      <c r="O308" s="84"/>
      <c r="P308" s="88"/>
      <c r="Q308" s="88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>
      <c r="A309" s="1"/>
      <c r="B309" s="1"/>
      <c r="C309" s="1"/>
      <c r="D309" s="1"/>
      <c r="E309" s="1"/>
      <c r="F309" s="1"/>
      <c r="G309" s="63"/>
      <c r="H309" s="2"/>
      <c r="I309" s="64"/>
      <c r="J309" s="64"/>
      <c r="K309" s="65"/>
      <c r="L309" s="66"/>
      <c r="M309" s="80"/>
      <c r="N309" s="67"/>
      <c r="O309" s="84"/>
      <c r="P309" s="88"/>
      <c r="Q309" s="88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>
      <c r="A310" s="1"/>
      <c r="B310" s="1"/>
      <c r="C310" s="1"/>
      <c r="D310" s="1"/>
      <c r="E310" s="1"/>
      <c r="F310" s="1"/>
      <c r="G310" s="63"/>
      <c r="H310" s="2"/>
      <c r="I310" s="64"/>
      <c r="J310" s="64"/>
      <c r="K310" s="65"/>
      <c r="L310" s="66"/>
      <c r="M310" s="80"/>
      <c r="N310" s="67"/>
      <c r="O310" s="84"/>
      <c r="P310" s="88"/>
      <c r="Q310" s="88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>
      <c r="A311" s="1"/>
      <c r="B311" s="1"/>
      <c r="C311" s="1"/>
      <c r="D311" s="1"/>
      <c r="E311" s="1"/>
      <c r="F311" s="1"/>
      <c r="G311" s="63"/>
      <c r="H311" s="2"/>
      <c r="I311" s="64"/>
      <c r="J311" s="64"/>
      <c r="K311" s="65"/>
      <c r="L311" s="66"/>
      <c r="M311" s="80"/>
      <c r="N311" s="67"/>
      <c r="O311" s="84"/>
      <c r="P311" s="88"/>
      <c r="Q311" s="88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>
      <c r="A312" s="1"/>
      <c r="B312" s="1"/>
      <c r="C312" s="1"/>
      <c r="D312" s="1"/>
      <c r="E312" s="1"/>
      <c r="F312" s="1"/>
      <c r="G312" s="63"/>
      <c r="H312" s="2"/>
      <c r="I312" s="64"/>
      <c r="J312" s="64"/>
      <c r="K312" s="65"/>
      <c r="L312" s="66"/>
      <c r="M312" s="80"/>
      <c r="N312" s="67"/>
      <c r="O312" s="84"/>
      <c r="P312" s="88"/>
      <c r="Q312" s="88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>
      <c r="A313" s="1"/>
      <c r="B313" s="1"/>
      <c r="C313" s="1"/>
      <c r="D313" s="1"/>
      <c r="E313" s="1"/>
      <c r="F313" s="1"/>
      <c r="G313" s="63"/>
      <c r="H313" s="2"/>
      <c r="I313" s="64"/>
      <c r="J313" s="64"/>
      <c r="K313" s="65"/>
      <c r="L313" s="66"/>
      <c r="M313" s="80"/>
      <c r="N313" s="67"/>
      <c r="O313" s="84"/>
      <c r="P313" s="88"/>
      <c r="Q313" s="88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>
      <c r="A314" s="1"/>
      <c r="B314" s="1"/>
      <c r="C314" s="1"/>
      <c r="D314" s="1"/>
      <c r="E314" s="1"/>
      <c r="F314" s="1"/>
      <c r="G314" s="63"/>
      <c r="H314" s="2"/>
      <c r="I314" s="64"/>
      <c r="J314" s="64"/>
      <c r="K314" s="65"/>
      <c r="L314" s="66"/>
      <c r="M314" s="80"/>
      <c r="N314" s="67"/>
      <c r="O314" s="84"/>
      <c r="P314" s="88"/>
      <c r="Q314" s="88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>
      <c r="A315" s="1"/>
      <c r="B315" s="1"/>
      <c r="C315" s="1"/>
      <c r="D315" s="1"/>
      <c r="E315" s="1"/>
      <c r="F315" s="1"/>
      <c r="G315" s="63"/>
      <c r="H315" s="2"/>
      <c r="I315" s="64"/>
      <c r="J315" s="64"/>
      <c r="K315" s="65"/>
      <c r="L315" s="66"/>
      <c r="M315" s="80"/>
      <c r="N315" s="67"/>
      <c r="O315" s="84"/>
      <c r="P315" s="88"/>
      <c r="Q315" s="88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>
      <c r="A316" s="1"/>
      <c r="B316" s="1"/>
      <c r="C316" s="1"/>
      <c r="D316" s="1"/>
      <c r="E316" s="1"/>
      <c r="F316" s="1"/>
      <c r="G316" s="63"/>
      <c r="H316" s="2"/>
      <c r="I316" s="64"/>
      <c r="J316" s="64"/>
      <c r="K316" s="65"/>
      <c r="L316" s="66"/>
      <c r="M316" s="80"/>
      <c r="N316" s="67"/>
      <c r="O316" s="84"/>
      <c r="P316" s="88"/>
      <c r="Q316" s="88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>
      <c r="A317" s="1"/>
      <c r="B317" s="1"/>
      <c r="C317" s="1"/>
      <c r="D317" s="1"/>
      <c r="E317" s="1"/>
      <c r="F317" s="1"/>
      <c r="G317" s="63"/>
      <c r="H317" s="2"/>
      <c r="I317" s="64"/>
      <c r="J317" s="64"/>
      <c r="K317" s="65"/>
      <c r="L317" s="66"/>
      <c r="M317" s="80"/>
      <c r="N317" s="67"/>
      <c r="O317" s="84"/>
      <c r="P317" s="88"/>
      <c r="Q317" s="88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>
      <c r="A318" s="1"/>
      <c r="B318" s="1"/>
      <c r="C318" s="1"/>
      <c r="D318" s="1"/>
      <c r="E318" s="1"/>
      <c r="F318" s="1"/>
      <c r="G318" s="63"/>
      <c r="H318" s="2"/>
      <c r="I318" s="64"/>
      <c r="J318" s="64"/>
      <c r="K318" s="65"/>
      <c r="L318" s="66"/>
      <c r="M318" s="80"/>
      <c r="N318" s="67"/>
      <c r="O318" s="84"/>
      <c r="P318" s="88"/>
      <c r="Q318" s="88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>
      <c r="A319" s="1"/>
      <c r="B319" s="1"/>
      <c r="C319" s="1"/>
      <c r="D319" s="1"/>
      <c r="E319" s="1"/>
      <c r="F319" s="1"/>
      <c r="G319" s="63"/>
      <c r="H319" s="2"/>
      <c r="I319" s="64"/>
      <c r="J319" s="64"/>
      <c r="K319" s="65"/>
      <c r="L319" s="66"/>
      <c r="M319" s="80"/>
      <c r="N319" s="67"/>
      <c r="O319" s="84"/>
      <c r="P319" s="88"/>
      <c r="Q319" s="88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>
      <c r="A320" s="1"/>
      <c r="B320" s="1"/>
      <c r="C320" s="1"/>
      <c r="D320" s="1"/>
      <c r="E320" s="1"/>
      <c r="F320" s="1"/>
      <c r="G320" s="63"/>
      <c r="H320" s="2"/>
      <c r="I320" s="64"/>
      <c r="J320" s="64"/>
      <c r="K320" s="65"/>
      <c r="L320" s="66"/>
      <c r="M320" s="80"/>
      <c r="N320" s="67"/>
      <c r="O320" s="84"/>
      <c r="P320" s="88"/>
      <c r="Q320" s="88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>
      <c r="A321" s="1"/>
      <c r="B321" s="1"/>
      <c r="C321" s="1"/>
      <c r="D321" s="1"/>
      <c r="E321" s="1"/>
      <c r="F321" s="1"/>
      <c r="G321" s="63"/>
      <c r="H321" s="2"/>
      <c r="I321" s="64"/>
      <c r="J321" s="64"/>
      <c r="K321" s="65"/>
      <c r="L321" s="66"/>
      <c r="M321" s="80"/>
      <c r="N321" s="67"/>
      <c r="O321" s="84"/>
      <c r="P321" s="88"/>
      <c r="Q321" s="88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>
      <c r="A322" s="1"/>
      <c r="B322" s="1"/>
      <c r="C322" s="1"/>
      <c r="D322" s="1"/>
      <c r="E322" s="1"/>
      <c r="F322" s="1"/>
      <c r="G322" s="63"/>
      <c r="H322" s="2"/>
      <c r="I322" s="64"/>
      <c r="J322" s="64"/>
      <c r="K322" s="65"/>
      <c r="L322" s="66"/>
      <c r="M322" s="80"/>
      <c r="N322" s="67"/>
      <c r="O322" s="84"/>
      <c r="P322" s="88"/>
      <c r="Q322" s="88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>
      <c r="A323" s="1"/>
      <c r="B323" s="1"/>
      <c r="C323" s="1"/>
      <c r="D323" s="1"/>
      <c r="E323" s="1"/>
      <c r="F323" s="1"/>
      <c r="G323" s="63"/>
      <c r="H323" s="2"/>
      <c r="I323" s="64"/>
      <c r="J323" s="64"/>
      <c r="K323" s="65"/>
      <c r="L323" s="66"/>
      <c r="M323" s="80"/>
      <c r="N323" s="67"/>
      <c r="O323" s="84"/>
      <c r="P323" s="88"/>
      <c r="Q323" s="88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>
      <c r="A324" s="1"/>
      <c r="B324" s="1"/>
      <c r="C324" s="1"/>
      <c r="D324" s="1"/>
      <c r="E324" s="1"/>
      <c r="F324" s="1"/>
      <c r="G324" s="63"/>
      <c r="H324" s="2"/>
      <c r="I324" s="64"/>
      <c r="J324" s="64"/>
      <c r="K324" s="65"/>
      <c r="L324" s="66"/>
      <c r="M324" s="80"/>
      <c r="N324" s="67"/>
      <c r="O324" s="84"/>
      <c r="P324" s="88"/>
      <c r="Q324" s="88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>
      <c r="A325" s="1"/>
      <c r="B325" s="1"/>
      <c r="C325" s="1"/>
      <c r="D325" s="1"/>
      <c r="E325" s="1"/>
      <c r="F325" s="1"/>
      <c r="G325" s="63"/>
      <c r="H325" s="2"/>
      <c r="I325" s="64"/>
      <c r="J325" s="64"/>
      <c r="K325" s="65"/>
      <c r="L325" s="66"/>
      <c r="M325" s="80"/>
      <c r="N325" s="67"/>
      <c r="O325" s="84"/>
      <c r="P325" s="88"/>
      <c r="Q325" s="88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>
      <c r="A326" s="1"/>
      <c r="B326" s="1"/>
      <c r="C326" s="1"/>
      <c r="D326" s="1"/>
      <c r="E326" s="1"/>
      <c r="F326" s="1"/>
      <c r="G326" s="63"/>
      <c r="H326" s="2"/>
      <c r="I326" s="64"/>
      <c r="J326" s="64"/>
      <c r="K326" s="65"/>
      <c r="L326" s="66"/>
      <c r="M326" s="80"/>
      <c r="N326" s="67"/>
      <c r="O326" s="84"/>
      <c r="P326" s="88"/>
      <c r="Q326" s="88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>
      <c r="A327" s="1"/>
      <c r="B327" s="1"/>
      <c r="C327" s="1"/>
      <c r="D327" s="1"/>
      <c r="E327" s="1"/>
      <c r="F327" s="1"/>
      <c r="G327" s="63"/>
      <c r="H327" s="2"/>
      <c r="I327" s="64"/>
      <c r="J327" s="64"/>
      <c r="K327" s="65"/>
      <c r="L327" s="66"/>
      <c r="M327" s="80"/>
      <c r="N327" s="67"/>
      <c r="O327" s="84"/>
      <c r="P327" s="88"/>
      <c r="Q327" s="88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>
      <c r="A328" s="1"/>
      <c r="B328" s="1"/>
      <c r="C328" s="1"/>
      <c r="D328" s="1"/>
      <c r="E328" s="1"/>
      <c r="F328" s="1"/>
      <c r="G328" s="63"/>
      <c r="H328" s="2"/>
      <c r="I328" s="64"/>
      <c r="J328" s="64"/>
      <c r="K328" s="65"/>
      <c r="L328" s="66"/>
      <c r="M328" s="80"/>
      <c r="N328" s="67"/>
      <c r="O328" s="84"/>
      <c r="P328" s="88"/>
      <c r="Q328" s="88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>
      <c r="A329" s="1"/>
      <c r="B329" s="1"/>
      <c r="C329" s="1"/>
      <c r="D329" s="1"/>
      <c r="E329" s="1"/>
      <c r="F329" s="1"/>
      <c r="G329" s="63"/>
      <c r="H329" s="2"/>
      <c r="I329" s="64"/>
      <c r="J329" s="64"/>
      <c r="K329" s="65"/>
      <c r="L329" s="66"/>
      <c r="M329" s="80"/>
      <c r="N329" s="67"/>
      <c r="O329" s="84"/>
      <c r="P329" s="88"/>
      <c r="Q329" s="88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>
      <c r="A330" s="1"/>
      <c r="B330" s="1"/>
      <c r="C330" s="1"/>
      <c r="D330" s="1"/>
      <c r="E330" s="1"/>
      <c r="F330" s="1"/>
      <c r="G330" s="63"/>
      <c r="H330" s="2"/>
      <c r="I330" s="64"/>
      <c r="J330" s="64"/>
      <c r="K330" s="65"/>
      <c r="L330" s="66"/>
      <c r="M330" s="80"/>
      <c r="N330" s="67"/>
      <c r="O330" s="84"/>
      <c r="P330" s="88"/>
      <c r="Q330" s="88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>
      <c r="A331" s="1"/>
      <c r="B331" s="1"/>
      <c r="C331" s="1"/>
      <c r="D331" s="1"/>
      <c r="E331" s="1"/>
      <c r="F331" s="1"/>
      <c r="G331" s="63"/>
      <c r="H331" s="2"/>
      <c r="I331" s="64"/>
      <c r="J331" s="64"/>
      <c r="K331" s="65"/>
      <c r="L331" s="66"/>
      <c r="M331" s="80"/>
      <c r="N331" s="67"/>
      <c r="O331" s="84"/>
      <c r="P331" s="88"/>
      <c r="Q331" s="88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>
      <c r="A332" s="1"/>
      <c r="B332" s="1"/>
      <c r="C332" s="1"/>
      <c r="D332" s="1"/>
      <c r="E332" s="1"/>
      <c r="F332" s="1"/>
      <c r="G332" s="63"/>
      <c r="H332" s="2"/>
      <c r="I332" s="64"/>
      <c r="J332" s="64"/>
      <c r="K332" s="65"/>
      <c r="L332" s="66"/>
      <c r="M332" s="80"/>
      <c r="N332" s="67"/>
      <c r="O332" s="84"/>
      <c r="P332" s="88"/>
      <c r="Q332" s="88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>
      <c r="A333" s="1"/>
      <c r="B333" s="1"/>
      <c r="C333" s="1"/>
      <c r="D333" s="1"/>
      <c r="E333" s="1"/>
      <c r="F333" s="1"/>
      <c r="G333" s="63"/>
      <c r="H333" s="2"/>
      <c r="I333" s="64"/>
      <c r="J333" s="64"/>
      <c r="K333" s="65"/>
      <c r="L333" s="66"/>
      <c r="M333" s="80"/>
      <c r="N333" s="67"/>
      <c r="O333" s="84"/>
      <c r="P333" s="88"/>
      <c r="Q333" s="88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>
      <c r="A334" s="1"/>
      <c r="B334" s="1"/>
      <c r="C334" s="1"/>
      <c r="D334" s="1"/>
      <c r="E334" s="1"/>
      <c r="F334" s="1"/>
      <c r="G334" s="63"/>
      <c r="H334" s="2"/>
      <c r="I334" s="64"/>
      <c r="J334" s="64"/>
      <c r="K334" s="65"/>
      <c r="L334" s="66"/>
      <c r="M334" s="80"/>
      <c r="N334" s="67"/>
      <c r="O334" s="84"/>
      <c r="P334" s="88"/>
      <c r="Q334" s="88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>
      <c r="A335" s="1"/>
      <c r="B335" s="1"/>
      <c r="C335" s="1"/>
      <c r="D335" s="1"/>
      <c r="E335" s="1"/>
      <c r="F335" s="1"/>
      <c r="G335" s="63"/>
      <c r="H335" s="2"/>
      <c r="I335" s="64"/>
      <c r="J335" s="64"/>
      <c r="K335" s="65"/>
      <c r="L335" s="66"/>
      <c r="M335" s="80"/>
      <c r="N335" s="67"/>
      <c r="O335" s="84"/>
      <c r="P335" s="88"/>
      <c r="Q335" s="88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>
      <c r="A336" s="1"/>
      <c r="B336" s="1"/>
      <c r="C336" s="1"/>
      <c r="D336" s="1"/>
      <c r="E336" s="1"/>
      <c r="F336" s="1"/>
      <c r="G336" s="63"/>
      <c r="H336" s="2"/>
      <c r="I336" s="64"/>
      <c r="J336" s="64"/>
      <c r="K336" s="65"/>
      <c r="L336" s="66"/>
      <c r="M336" s="80"/>
      <c r="N336" s="67"/>
      <c r="O336" s="84"/>
      <c r="P336" s="88"/>
      <c r="Q336" s="88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>
      <c r="A337" s="1"/>
      <c r="B337" s="1"/>
      <c r="C337" s="1"/>
      <c r="D337" s="1"/>
      <c r="E337" s="1"/>
      <c r="F337" s="1"/>
      <c r="G337" s="63"/>
      <c r="H337" s="2"/>
      <c r="I337" s="64"/>
      <c r="J337" s="64"/>
      <c r="K337" s="65"/>
      <c r="L337" s="66"/>
      <c r="M337" s="80"/>
      <c r="N337" s="67"/>
      <c r="O337" s="84"/>
      <c r="P337" s="88"/>
      <c r="Q337" s="88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>
      <c r="A338" s="1"/>
      <c r="B338" s="1"/>
      <c r="C338" s="1"/>
      <c r="D338" s="1"/>
      <c r="E338" s="1"/>
      <c r="F338" s="1"/>
      <c r="G338" s="63"/>
      <c r="H338" s="2"/>
      <c r="I338" s="64"/>
      <c r="J338" s="64"/>
      <c r="K338" s="65"/>
      <c r="L338" s="66"/>
      <c r="M338" s="80"/>
      <c r="N338" s="67"/>
      <c r="O338" s="84"/>
      <c r="P338" s="88"/>
      <c r="Q338" s="88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>
      <c r="A339" s="1"/>
      <c r="B339" s="1"/>
      <c r="C339" s="1"/>
      <c r="D339" s="1"/>
      <c r="E339" s="1"/>
      <c r="F339" s="1"/>
      <c r="G339" s="63"/>
      <c r="H339" s="2"/>
      <c r="I339" s="64"/>
      <c r="J339" s="64"/>
      <c r="K339" s="65"/>
      <c r="L339" s="66"/>
      <c r="M339" s="80"/>
      <c r="N339" s="67"/>
      <c r="O339" s="84"/>
      <c r="P339" s="88"/>
      <c r="Q339" s="88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>
      <c r="A340" s="1"/>
      <c r="B340" s="1"/>
      <c r="C340" s="1"/>
      <c r="D340" s="1"/>
      <c r="E340" s="1"/>
      <c r="F340" s="1"/>
      <c r="G340" s="63"/>
      <c r="H340" s="2"/>
      <c r="I340" s="64"/>
      <c r="J340" s="64"/>
      <c r="K340" s="65"/>
      <c r="L340" s="66"/>
      <c r="M340" s="80"/>
      <c r="N340" s="67"/>
      <c r="O340" s="84"/>
      <c r="P340" s="88"/>
      <c r="Q340" s="88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>
      <c r="A341" s="1"/>
      <c r="B341" s="1"/>
      <c r="C341" s="1"/>
      <c r="D341" s="1"/>
      <c r="E341" s="1"/>
      <c r="F341" s="1"/>
      <c r="G341" s="63"/>
      <c r="H341" s="2"/>
      <c r="I341" s="64"/>
      <c r="J341" s="64"/>
      <c r="K341" s="65"/>
      <c r="L341" s="66"/>
      <c r="M341" s="80"/>
      <c r="N341" s="67"/>
      <c r="O341" s="84"/>
      <c r="P341" s="88"/>
      <c r="Q341" s="88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>
      <c r="A342" s="1"/>
      <c r="B342" s="1"/>
      <c r="C342" s="1"/>
      <c r="D342" s="1"/>
      <c r="E342" s="1"/>
      <c r="F342" s="1"/>
      <c r="G342" s="63"/>
      <c r="H342" s="2"/>
      <c r="I342" s="64"/>
      <c r="J342" s="64"/>
      <c r="K342" s="65"/>
      <c r="L342" s="66"/>
      <c r="M342" s="80"/>
      <c r="N342" s="67"/>
      <c r="O342" s="84"/>
      <c r="P342" s="88"/>
      <c r="Q342" s="88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>
      <c r="A343" s="1"/>
      <c r="B343" s="1"/>
      <c r="C343" s="1"/>
      <c r="D343" s="1"/>
      <c r="E343" s="1"/>
      <c r="F343" s="1"/>
      <c r="G343" s="63"/>
      <c r="H343" s="2"/>
      <c r="I343" s="64"/>
      <c r="J343" s="64"/>
      <c r="K343" s="65"/>
      <c r="L343" s="66"/>
      <c r="M343" s="80"/>
      <c r="N343" s="67"/>
      <c r="O343" s="84"/>
      <c r="P343" s="88"/>
      <c r="Q343" s="88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>
      <c r="A344" s="1"/>
      <c r="B344" s="1"/>
      <c r="C344" s="1"/>
      <c r="D344" s="1"/>
      <c r="E344" s="1"/>
      <c r="F344" s="1"/>
      <c r="G344" s="63"/>
      <c r="H344" s="2"/>
      <c r="I344" s="64"/>
      <c r="J344" s="64"/>
      <c r="K344" s="65"/>
      <c r="L344" s="66"/>
      <c r="M344" s="80"/>
      <c r="N344" s="67"/>
      <c r="O344" s="84"/>
      <c r="P344" s="88"/>
      <c r="Q344" s="88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>
      <c r="A345" s="1"/>
      <c r="B345" s="1"/>
      <c r="C345" s="1"/>
      <c r="D345" s="1"/>
      <c r="E345" s="1"/>
      <c r="F345" s="1"/>
      <c r="G345" s="63"/>
      <c r="H345" s="2"/>
      <c r="I345" s="64"/>
      <c r="J345" s="64"/>
      <c r="K345" s="65"/>
      <c r="L345" s="66"/>
      <c r="M345" s="80"/>
      <c r="N345" s="67"/>
      <c r="O345" s="84"/>
      <c r="P345" s="88"/>
      <c r="Q345" s="88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>
      <c r="A346" s="1"/>
      <c r="B346" s="1"/>
      <c r="C346" s="1"/>
      <c r="D346" s="1"/>
      <c r="E346" s="1"/>
      <c r="F346" s="1"/>
      <c r="G346" s="63"/>
      <c r="H346" s="2"/>
      <c r="I346" s="64"/>
      <c r="J346" s="64"/>
      <c r="K346" s="65"/>
      <c r="L346" s="66"/>
      <c r="M346" s="80"/>
      <c r="N346" s="67"/>
      <c r="O346" s="84"/>
      <c r="P346" s="88"/>
      <c r="Q346" s="88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>
      <c r="A347" s="1"/>
      <c r="B347" s="1"/>
      <c r="C347" s="1"/>
      <c r="D347" s="1"/>
      <c r="E347" s="1"/>
      <c r="F347" s="1"/>
      <c r="G347" s="63"/>
      <c r="H347" s="2"/>
      <c r="I347" s="64"/>
      <c r="J347" s="64"/>
      <c r="K347" s="65"/>
      <c r="L347" s="66"/>
      <c r="M347" s="80"/>
      <c r="N347" s="67"/>
      <c r="O347" s="84"/>
      <c r="P347" s="88"/>
      <c r="Q347" s="88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>
      <c r="A348" s="1"/>
      <c r="B348" s="1"/>
      <c r="C348" s="1"/>
      <c r="D348" s="1"/>
      <c r="E348" s="1"/>
      <c r="F348" s="1"/>
      <c r="G348" s="63"/>
      <c r="H348" s="2"/>
      <c r="I348" s="64"/>
      <c r="J348" s="64"/>
      <c r="K348" s="65"/>
      <c r="L348" s="66"/>
      <c r="M348" s="80"/>
      <c r="N348" s="67"/>
      <c r="O348" s="84"/>
      <c r="P348" s="88"/>
      <c r="Q348" s="88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>
      <c r="A349" s="1"/>
      <c r="B349" s="1"/>
      <c r="C349" s="1"/>
      <c r="D349" s="1"/>
      <c r="E349" s="1"/>
      <c r="F349" s="1"/>
      <c r="G349" s="63"/>
      <c r="H349" s="2"/>
      <c r="I349" s="64"/>
      <c r="J349" s="64"/>
      <c r="K349" s="65"/>
      <c r="L349" s="66"/>
      <c r="M349" s="80"/>
      <c r="N349" s="67"/>
      <c r="O349" s="84"/>
      <c r="P349" s="88"/>
      <c r="Q349" s="88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>
      <c r="A350" s="1"/>
      <c r="B350" s="1"/>
      <c r="C350" s="1"/>
      <c r="D350" s="1"/>
      <c r="E350" s="1"/>
      <c r="F350" s="1"/>
      <c r="G350" s="63"/>
      <c r="H350" s="2"/>
      <c r="I350" s="64"/>
      <c r="J350" s="64"/>
      <c r="K350" s="65"/>
      <c r="L350" s="66"/>
      <c r="M350" s="80"/>
      <c r="N350" s="67"/>
      <c r="O350" s="84"/>
      <c r="P350" s="88"/>
      <c r="Q350" s="88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>
      <c r="A351" s="1"/>
      <c r="B351" s="1"/>
      <c r="C351" s="1"/>
      <c r="D351" s="1"/>
      <c r="E351" s="1"/>
      <c r="F351" s="1"/>
      <c r="G351" s="63"/>
      <c r="H351" s="2"/>
      <c r="I351" s="64"/>
      <c r="J351" s="64"/>
      <c r="K351" s="65"/>
      <c r="L351" s="66"/>
      <c r="M351" s="80"/>
      <c r="N351" s="67"/>
      <c r="O351" s="84"/>
      <c r="P351" s="88"/>
      <c r="Q351" s="88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>
      <c r="A352" s="1"/>
      <c r="B352" s="1"/>
      <c r="C352" s="1"/>
      <c r="D352" s="1"/>
      <c r="E352" s="1"/>
      <c r="F352" s="1"/>
      <c r="G352" s="63"/>
      <c r="H352" s="2"/>
      <c r="I352" s="64"/>
      <c r="J352" s="64"/>
      <c r="K352" s="65"/>
      <c r="L352" s="66"/>
      <c r="M352" s="80"/>
      <c r="N352" s="67"/>
      <c r="O352" s="84"/>
      <c r="P352" s="88"/>
      <c r="Q352" s="88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>
      <c r="A353" s="1"/>
      <c r="B353" s="1"/>
      <c r="C353" s="1"/>
      <c r="D353" s="1"/>
      <c r="E353" s="1"/>
      <c r="F353" s="1"/>
      <c r="G353" s="63"/>
      <c r="H353" s="2"/>
      <c r="I353" s="64"/>
      <c r="J353" s="64"/>
      <c r="K353" s="65"/>
      <c r="L353" s="66"/>
      <c r="M353" s="80"/>
      <c r="N353" s="67"/>
      <c r="O353" s="84"/>
      <c r="P353" s="88"/>
      <c r="Q353" s="88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>
      <c r="A354" s="1"/>
      <c r="B354" s="1"/>
      <c r="C354" s="1"/>
      <c r="D354" s="1"/>
      <c r="E354" s="1"/>
      <c r="F354" s="1"/>
      <c r="G354" s="63"/>
      <c r="H354" s="2"/>
      <c r="I354" s="64"/>
      <c r="J354" s="64"/>
      <c r="K354" s="65"/>
      <c r="L354" s="66"/>
      <c r="M354" s="80"/>
      <c r="N354" s="67"/>
      <c r="O354" s="84"/>
      <c r="P354" s="88"/>
      <c r="Q354" s="88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>
      <c r="A355" s="1"/>
      <c r="B355" s="1"/>
      <c r="C355" s="1"/>
      <c r="D355" s="1"/>
      <c r="E355" s="1"/>
      <c r="F355" s="1"/>
      <c r="G355" s="63"/>
      <c r="H355" s="2"/>
      <c r="I355" s="64"/>
      <c r="J355" s="64"/>
      <c r="K355" s="65"/>
      <c r="L355" s="66"/>
      <c r="M355" s="80"/>
      <c r="N355" s="67"/>
      <c r="O355" s="84"/>
      <c r="P355" s="88"/>
      <c r="Q355" s="88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>
      <c r="A356" s="1"/>
      <c r="B356" s="1"/>
      <c r="C356" s="1"/>
      <c r="D356" s="1"/>
      <c r="E356" s="1"/>
      <c r="F356" s="1"/>
      <c r="G356" s="63"/>
      <c r="H356" s="2"/>
      <c r="I356" s="64"/>
      <c r="J356" s="64"/>
      <c r="K356" s="65"/>
      <c r="L356" s="66"/>
      <c r="M356" s="80"/>
      <c r="N356" s="67"/>
      <c r="O356" s="84"/>
      <c r="P356" s="88"/>
      <c r="Q356" s="88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>
      <c r="A357" s="1"/>
      <c r="B357" s="1"/>
      <c r="C357" s="1"/>
      <c r="D357" s="1"/>
      <c r="E357" s="1"/>
      <c r="F357" s="1"/>
      <c r="G357" s="63"/>
      <c r="H357" s="2"/>
      <c r="I357" s="64"/>
      <c r="J357" s="64"/>
      <c r="K357" s="65"/>
      <c r="L357" s="66"/>
      <c r="M357" s="80"/>
      <c r="N357" s="67"/>
      <c r="O357" s="84"/>
      <c r="P357" s="88"/>
      <c r="Q357" s="88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>
      <c r="A358" s="1"/>
      <c r="B358" s="1"/>
      <c r="C358" s="1"/>
      <c r="D358" s="1"/>
      <c r="E358" s="1"/>
      <c r="F358" s="1"/>
      <c r="G358" s="63"/>
      <c r="H358" s="2"/>
      <c r="I358" s="64"/>
      <c r="J358" s="64"/>
      <c r="K358" s="65"/>
      <c r="L358" s="66"/>
      <c r="M358" s="80"/>
      <c r="N358" s="67"/>
      <c r="O358" s="84"/>
      <c r="P358" s="88"/>
      <c r="Q358" s="88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>
      <c r="A359" s="1"/>
      <c r="B359" s="1"/>
      <c r="C359" s="1"/>
      <c r="D359" s="1"/>
      <c r="E359" s="1"/>
      <c r="F359" s="1"/>
      <c r="G359" s="63"/>
      <c r="H359" s="2"/>
      <c r="I359" s="64"/>
      <c r="J359" s="64"/>
      <c r="K359" s="65"/>
      <c r="L359" s="66"/>
      <c r="M359" s="80"/>
      <c r="N359" s="67"/>
      <c r="O359" s="84"/>
      <c r="P359" s="88"/>
      <c r="Q359" s="88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>
      <c r="A360" s="1"/>
      <c r="B360" s="1"/>
      <c r="C360" s="1"/>
      <c r="D360" s="1"/>
      <c r="E360" s="1"/>
      <c r="F360" s="1"/>
      <c r="G360" s="63"/>
      <c r="H360" s="2"/>
      <c r="I360" s="64"/>
      <c r="J360" s="64"/>
      <c r="K360" s="65"/>
      <c r="L360" s="66"/>
      <c r="M360" s="80"/>
      <c r="N360" s="67"/>
      <c r="O360" s="84"/>
      <c r="P360" s="88"/>
      <c r="Q360" s="88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>
      <c r="A361" s="1"/>
      <c r="B361" s="1"/>
      <c r="C361" s="1"/>
      <c r="D361" s="1"/>
      <c r="E361" s="1"/>
      <c r="F361" s="1"/>
      <c r="G361" s="63"/>
      <c r="H361" s="2"/>
      <c r="I361" s="64"/>
      <c r="J361" s="64"/>
      <c r="K361" s="65"/>
      <c r="L361" s="66"/>
      <c r="M361" s="80"/>
      <c r="N361" s="67"/>
      <c r="O361" s="84"/>
      <c r="P361" s="88"/>
      <c r="Q361" s="88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>
      <c r="A362" s="1"/>
      <c r="B362" s="1"/>
      <c r="C362" s="1"/>
      <c r="D362" s="1"/>
      <c r="E362" s="1"/>
      <c r="F362" s="1"/>
      <c r="G362" s="63"/>
      <c r="H362" s="2"/>
      <c r="I362" s="64"/>
      <c r="J362" s="64"/>
      <c r="K362" s="65"/>
      <c r="L362" s="66"/>
      <c r="M362" s="80"/>
      <c r="N362" s="67"/>
      <c r="O362" s="84"/>
      <c r="P362" s="88"/>
      <c r="Q362" s="88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>
      <c r="A363" s="1"/>
      <c r="B363" s="1"/>
      <c r="C363" s="1"/>
      <c r="D363" s="1"/>
      <c r="E363" s="1"/>
      <c r="F363" s="1"/>
      <c r="G363" s="63"/>
      <c r="H363" s="2"/>
      <c r="I363" s="64"/>
      <c r="J363" s="64"/>
      <c r="K363" s="65"/>
      <c r="L363" s="66"/>
      <c r="M363" s="80"/>
      <c r="N363" s="67"/>
      <c r="O363" s="84"/>
      <c r="P363" s="88"/>
      <c r="Q363" s="88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>
      <c r="A364" s="1"/>
      <c r="B364" s="1"/>
      <c r="C364" s="1"/>
      <c r="D364" s="1"/>
      <c r="E364" s="1"/>
      <c r="F364" s="1"/>
      <c r="G364" s="63"/>
      <c r="H364" s="2"/>
      <c r="I364" s="64"/>
      <c r="J364" s="64"/>
      <c r="K364" s="65"/>
      <c r="L364" s="66"/>
      <c r="M364" s="80"/>
      <c r="N364" s="67"/>
      <c r="O364" s="84"/>
      <c r="P364" s="88"/>
      <c r="Q364" s="88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>
      <c r="A365" s="1"/>
      <c r="B365" s="1"/>
      <c r="C365" s="1"/>
      <c r="D365" s="1"/>
      <c r="E365" s="1"/>
      <c r="F365" s="1"/>
      <c r="G365" s="63"/>
      <c r="H365" s="2"/>
      <c r="I365" s="64"/>
      <c r="J365" s="64"/>
      <c r="K365" s="65"/>
      <c r="L365" s="66"/>
      <c r="M365" s="80"/>
      <c r="N365" s="67"/>
      <c r="O365" s="84"/>
      <c r="P365" s="88"/>
      <c r="Q365" s="88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>
      <c r="A366" s="1"/>
      <c r="B366" s="1"/>
      <c r="C366" s="1"/>
      <c r="D366" s="1"/>
      <c r="E366" s="1"/>
      <c r="F366" s="1"/>
      <c r="G366" s="63"/>
      <c r="H366" s="2"/>
      <c r="I366" s="64"/>
      <c r="J366" s="64"/>
      <c r="K366" s="65"/>
      <c r="L366" s="66"/>
      <c r="M366" s="80"/>
      <c r="N366" s="67"/>
      <c r="O366" s="84"/>
      <c r="P366" s="88"/>
      <c r="Q366" s="88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>
      <c r="A367" s="1"/>
      <c r="B367" s="1"/>
      <c r="C367" s="1"/>
      <c r="D367" s="1"/>
      <c r="E367" s="1"/>
      <c r="F367" s="1"/>
      <c r="G367" s="63"/>
      <c r="H367" s="2"/>
      <c r="I367" s="64"/>
      <c r="J367" s="64"/>
      <c r="K367" s="65"/>
      <c r="L367" s="66"/>
      <c r="M367" s="80"/>
      <c r="N367" s="67"/>
      <c r="O367" s="84"/>
      <c r="P367" s="88"/>
      <c r="Q367" s="88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>
      <c r="A368" s="1"/>
      <c r="B368" s="1"/>
      <c r="C368" s="1"/>
      <c r="D368" s="1"/>
      <c r="E368" s="1"/>
      <c r="F368" s="1"/>
      <c r="G368" s="63"/>
      <c r="H368" s="2"/>
      <c r="I368" s="64"/>
      <c r="J368" s="64"/>
      <c r="K368" s="65"/>
      <c r="L368" s="66"/>
      <c r="M368" s="80"/>
      <c r="N368" s="67"/>
      <c r="O368" s="84"/>
      <c r="P368" s="88"/>
      <c r="Q368" s="88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>
      <c r="A369" s="1"/>
      <c r="B369" s="1"/>
      <c r="C369" s="1"/>
      <c r="D369" s="1"/>
      <c r="E369" s="1"/>
      <c r="F369" s="1"/>
      <c r="G369" s="63"/>
      <c r="H369" s="2"/>
      <c r="I369" s="64"/>
      <c r="J369" s="64"/>
      <c r="K369" s="65"/>
      <c r="L369" s="66"/>
      <c r="M369" s="80"/>
      <c r="N369" s="67"/>
      <c r="O369" s="84"/>
      <c r="P369" s="88"/>
      <c r="Q369" s="88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>
      <c r="A370" s="1"/>
      <c r="B370" s="1"/>
      <c r="C370" s="1"/>
      <c r="D370" s="1"/>
      <c r="E370" s="1"/>
      <c r="F370" s="1"/>
      <c r="G370" s="63"/>
      <c r="H370" s="2"/>
      <c r="I370" s="64"/>
      <c r="J370" s="64"/>
      <c r="K370" s="65"/>
      <c r="L370" s="66"/>
      <c r="M370" s="80"/>
      <c r="N370" s="67"/>
      <c r="O370" s="84"/>
      <c r="P370" s="88"/>
      <c r="Q370" s="88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>
      <c r="A371" s="1"/>
      <c r="B371" s="1"/>
      <c r="C371" s="1"/>
      <c r="D371" s="1"/>
      <c r="E371" s="1"/>
      <c r="F371" s="1"/>
      <c r="G371" s="63"/>
      <c r="H371" s="2"/>
      <c r="I371" s="64"/>
      <c r="J371" s="64"/>
      <c r="K371" s="65"/>
      <c r="L371" s="66"/>
      <c r="M371" s="80"/>
      <c r="N371" s="67"/>
      <c r="O371" s="84"/>
      <c r="P371" s="88"/>
      <c r="Q371" s="88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>
      <c r="A372" s="1"/>
      <c r="B372" s="1"/>
      <c r="C372" s="1"/>
      <c r="D372" s="1"/>
      <c r="E372" s="1"/>
      <c r="F372" s="1"/>
      <c r="G372" s="63"/>
      <c r="H372" s="2"/>
      <c r="I372" s="64"/>
      <c r="J372" s="64"/>
      <c r="K372" s="65"/>
      <c r="L372" s="66"/>
      <c r="M372" s="80"/>
      <c r="N372" s="67"/>
      <c r="O372" s="84"/>
      <c r="P372" s="88"/>
      <c r="Q372" s="88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>
      <c r="A373" s="1"/>
      <c r="B373" s="1"/>
      <c r="C373" s="1"/>
      <c r="D373" s="1"/>
      <c r="E373" s="1"/>
      <c r="F373" s="1"/>
      <c r="G373" s="63"/>
      <c r="H373" s="2"/>
      <c r="I373" s="64"/>
      <c r="J373" s="64"/>
      <c r="K373" s="65"/>
      <c r="L373" s="66"/>
      <c r="M373" s="80"/>
      <c r="N373" s="67"/>
      <c r="O373" s="84"/>
      <c r="P373" s="88"/>
      <c r="Q373" s="88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>
      <c r="A374" s="1"/>
      <c r="B374" s="1"/>
      <c r="C374" s="1"/>
      <c r="D374" s="1"/>
      <c r="E374" s="1"/>
      <c r="F374" s="1"/>
      <c r="G374" s="63"/>
      <c r="H374" s="2"/>
      <c r="I374" s="64"/>
      <c r="J374" s="64"/>
      <c r="K374" s="65"/>
      <c r="L374" s="66"/>
      <c r="M374" s="80"/>
      <c r="N374" s="67"/>
      <c r="O374" s="84"/>
      <c r="P374" s="88"/>
      <c r="Q374" s="88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>
      <c r="A375" s="1"/>
      <c r="B375" s="1"/>
      <c r="C375" s="1"/>
      <c r="D375" s="1"/>
      <c r="E375" s="1"/>
      <c r="F375" s="1"/>
      <c r="G375" s="63"/>
      <c r="H375" s="2"/>
      <c r="I375" s="64"/>
      <c r="J375" s="64"/>
      <c r="K375" s="65"/>
      <c r="L375" s="66"/>
      <c r="M375" s="80"/>
      <c r="N375" s="67"/>
      <c r="O375" s="84"/>
      <c r="P375" s="88"/>
      <c r="Q375" s="88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>
      <c r="A376" s="1"/>
      <c r="B376" s="1"/>
      <c r="C376" s="1"/>
      <c r="D376" s="1"/>
      <c r="E376" s="1"/>
      <c r="F376" s="1"/>
      <c r="G376" s="63"/>
      <c r="H376" s="2"/>
      <c r="I376" s="64"/>
      <c r="J376" s="64"/>
      <c r="K376" s="65"/>
      <c r="L376" s="66"/>
      <c r="M376" s="80"/>
      <c r="N376" s="67"/>
      <c r="O376" s="84"/>
      <c r="P376" s="88"/>
      <c r="Q376" s="88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>
      <c r="A377" s="1"/>
      <c r="B377" s="1"/>
      <c r="C377" s="1"/>
      <c r="D377" s="1"/>
      <c r="E377" s="1"/>
      <c r="F377" s="1"/>
      <c r="G377" s="63"/>
      <c r="H377" s="2"/>
      <c r="I377" s="64"/>
      <c r="J377" s="64"/>
      <c r="K377" s="65"/>
      <c r="L377" s="66"/>
      <c r="M377" s="80"/>
      <c r="N377" s="67"/>
      <c r="O377" s="84"/>
      <c r="P377" s="88"/>
      <c r="Q377" s="88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>
      <c r="A378" s="1"/>
      <c r="B378" s="1"/>
      <c r="C378" s="1"/>
      <c r="D378" s="1"/>
      <c r="E378" s="1"/>
      <c r="F378" s="1"/>
      <c r="G378" s="63"/>
      <c r="H378" s="2"/>
      <c r="I378" s="64"/>
      <c r="J378" s="64"/>
      <c r="K378" s="65"/>
      <c r="L378" s="66"/>
      <c r="M378" s="80"/>
      <c r="N378" s="67"/>
      <c r="O378" s="84"/>
      <c r="P378" s="88"/>
      <c r="Q378" s="88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>
      <c r="A379" s="1"/>
      <c r="B379" s="1"/>
      <c r="C379" s="1"/>
      <c r="D379" s="1"/>
      <c r="E379" s="1"/>
      <c r="F379" s="1"/>
      <c r="G379" s="63"/>
      <c r="H379" s="2"/>
      <c r="I379" s="64"/>
      <c r="J379" s="64"/>
      <c r="K379" s="65"/>
      <c r="L379" s="66"/>
      <c r="M379" s="80"/>
      <c r="N379" s="67"/>
      <c r="O379" s="84"/>
      <c r="P379" s="88"/>
      <c r="Q379" s="88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>
      <c r="A380" s="1"/>
      <c r="B380" s="1"/>
      <c r="C380" s="1"/>
      <c r="D380" s="1"/>
      <c r="E380" s="1"/>
      <c r="F380" s="1"/>
      <c r="G380" s="63"/>
      <c r="H380" s="2"/>
      <c r="I380" s="64"/>
      <c r="J380" s="64"/>
      <c r="K380" s="65"/>
      <c r="L380" s="66"/>
      <c r="M380" s="80"/>
      <c r="N380" s="67"/>
      <c r="O380" s="84"/>
      <c r="P380" s="88"/>
      <c r="Q380" s="88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>
      <c r="A381" s="1"/>
      <c r="B381" s="1"/>
      <c r="C381" s="1"/>
      <c r="D381" s="1"/>
      <c r="E381" s="1"/>
      <c r="F381" s="1"/>
      <c r="G381" s="63"/>
      <c r="H381" s="2"/>
      <c r="I381" s="64"/>
      <c r="J381" s="64"/>
      <c r="K381" s="65"/>
      <c r="L381" s="66"/>
      <c r="M381" s="80"/>
      <c r="N381" s="67"/>
      <c r="O381" s="84"/>
      <c r="P381" s="88"/>
      <c r="Q381" s="88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>
      <c r="A382" s="1"/>
      <c r="B382" s="1"/>
      <c r="C382" s="1"/>
      <c r="D382" s="1"/>
      <c r="E382" s="1"/>
      <c r="F382" s="1"/>
      <c r="G382" s="63"/>
      <c r="H382" s="2"/>
      <c r="I382" s="64"/>
      <c r="J382" s="64"/>
      <c r="K382" s="65"/>
      <c r="L382" s="66"/>
      <c r="M382" s="80"/>
      <c r="N382" s="67"/>
      <c r="O382" s="84"/>
      <c r="P382" s="88"/>
      <c r="Q382" s="88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>
      <c r="A383" s="1"/>
      <c r="B383" s="1"/>
      <c r="C383" s="1"/>
      <c r="D383" s="1"/>
      <c r="E383" s="1"/>
      <c r="F383" s="1"/>
      <c r="G383" s="63"/>
      <c r="H383" s="2"/>
      <c r="I383" s="64"/>
      <c r="J383" s="64"/>
      <c r="K383" s="65"/>
      <c r="L383" s="66"/>
      <c r="M383" s="80"/>
      <c r="N383" s="67"/>
      <c r="O383" s="84"/>
      <c r="P383" s="88"/>
      <c r="Q383" s="88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>
      <c r="A384" s="1"/>
      <c r="B384" s="1"/>
      <c r="C384" s="1"/>
      <c r="D384" s="1"/>
      <c r="E384" s="1"/>
      <c r="F384" s="1"/>
      <c r="G384" s="63"/>
      <c r="H384" s="2"/>
      <c r="I384" s="64"/>
      <c r="J384" s="64"/>
      <c r="K384" s="65"/>
      <c r="L384" s="66"/>
      <c r="M384" s="80"/>
      <c r="N384" s="67"/>
      <c r="O384" s="84"/>
      <c r="P384" s="88"/>
      <c r="Q384" s="88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>
      <c r="A385" s="1"/>
      <c r="B385" s="1"/>
      <c r="C385" s="1"/>
      <c r="D385" s="1"/>
      <c r="E385" s="1"/>
      <c r="F385" s="1"/>
      <c r="G385" s="63"/>
      <c r="H385" s="2"/>
      <c r="I385" s="64"/>
      <c r="J385" s="64"/>
      <c r="K385" s="65"/>
      <c r="L385" s="66"/>
      <c r="M385" s="80"/>
      <c r="N385" s="67"/>
      <c r="O385" s="84"/>
      <c r="P385" s="88"/>
      <c r="Q385" s="88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>
      <c r="A386" s="1"/>
      <c r="B386" s="1"/>
      <c r="C386" s="1"/>
      <c r="D386" s="1"/>
      <c r="E386" s="1"/>
      <c r="F386" s="1"/>
      <c r="G386" s="63"/>
      <c r="H386" s="2"/>
      <c r="I386" s="64"/>
      <c r="J386" s="64"/>
      <c r="K386" s="65"/>
      <c r="L386" s="66"/>
      <c r="M386" s="80"/>
      <c r="N386" s="67"/>
      <c r="O386" s="84"/>
      <c r="P386" s="88"/>
      <c r="Q386" s="88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>
      <c r="A387" s="1"/>
      <c r="B387" s="1"/>
      <c r="C387" s="1"/>
      <c r="D387" s="1"/>
      <c r="E387" s="1"/>
      <c r="F387" s="1"/>
      <c r="G387" s="63"/>
      <c r="H387" s="2"/>
      <c r="I387" s="64"/>
      <c r="J387" s="64"/>
      <c r="K387" s="65"/>
      <c r="L387" s="66"/>
      <c r="M387" s="80"/>
      <c r="N387" s="67"/>
      <c r="O387" s="84"/>
      <c r="P387" s="88"/>
      <c r="Q387" s="88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>
      <c r="A388" s="1"/>
      <c r="B388" s="1"/>
      <c r="C388" s="1"/>
      <c r="D388" s="1"/>
      <c r="E388" s="1"/>
      <c r="F388" s="1"/>
      <c r="G388" s="63"/>
      <c r="H388" s="2"/>
      <c r="I388" s="64"/>
      <c r="J388" s="64"/>
      <c r="K388" s="65"/>
      <c r="L388" s="66"/>
      <c r="M388" s="80"/>
      <c r="N388" s="67"/>
      <c r="O388" s="84"/>
      <c r="P388" s="88"/>
      <c r="Q388" s="88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>
      <c r="A389" s="1"/>
      <c r="B389" s="1"/>
      <c r="C389" s="1"/>
      <c r="D389" s="1"/>
      <c r="E389" s="1"/>
      <c r="F389" s="1"/>
      <c r="G389" s="63"/>
      <c r="H389" s="2"/>
      <c r="I389" s="64"/>
      <c r="J389" s="64"/>
      <c r="K389" s="65"/>
      <c r="L389" s="66"/>
      <c r="M389" s="80"/>
      <c r="N389" s="67"/>
      <c r="O389" s="84"/>
      <c r="P389" s="88"/>
      <c r="Q389" s="88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>
      <c r="A390" s="1"/>
      <c r="B390" s="1"/>
      <c r="C390" s="1"/>
      <c r="D390" s="1"/>
      <c r="E390" s="1"/>
      <c r="F390" s="1"/>
      <c r="G390" s="63"/>
      <c r="H390" s="2"/>
      <c r="I390" s="64"/>
      <c r="J390" s="64"/>
      <c r="K390" s="65"/>
      <c r="L390" s="66"/>
      <c r="M390" s="80"/>
      <c r="N390" s="67"/>
      <c r="O390" s="84"/>
      <c r="P390" s="88"/>
      <c r="Q390" s="88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>
      <c r="A391" s="1"/>
      <c r="B391" s="1"/>
      <c r="C391" s="1"/>
      <c r="D391" s="1"/>
      <c r="E391" s="1"/>
      <c r="F391" s="1"/>
      <c r="G391" s="63"/>
      <c r="H391" s="2"/>
      <c r="I391" s="64"/>
      <c r="J391" s="64"/>
      <c r="K391" s="65"/>
      <c r="L391" s="66"/>
      <c r="M391" s="80"/>
      <c r="N391" s="67"/>
      <c r="O391" s="84"/>
      <c r="P391" s="88"/>
      <c r="Q391" s="88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>
      <c r="A392" s="1"/>
      <c r="B392" s="1"/>
      <c r="C392" s="1"/>
      <c r="D392" s="1"/>
      <c r="E392" s="1"/>
      <c r="F392" s="1"/>
      <c r="G392" s="63"/>
      <c r="H392" s="2"/>
      <c r="I392" s="64"/>
      <c r="J392" s="64"/>
      <c r="K392" s="65"/>
      <c r="L392" s="66"/>
      <c r="M392" s="80"/>
      <c r="N392" s="67"/>
      <c r="O392" s="84"/>
      <c r="P392" s="88"/>
      <c r="Q392" s="88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>
      <c r="A393" s="1"/>
      <c r="B393" s="1"/>
      <c r="C393" s="1"/>
      <c r="D393" s="1"/>
      <c r="E393" s="1"/>
      <c r="F393" s="1"/>
      <c r="G393" s="63"/>
      <c r="H393" s="2"/>
      <c r="I393" s="64"/>
      <c r="J393" s="64"/>
      <c r="K393" s="65"/>
      <c r="L393" s="66"/>
      <c r="M393" s="80"/>
      <c r="N393" s="67"/>
      <c r="O393" s="84"/>
      <c r="P393" s="88"/>
      <c r="Q393" s="88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>
      <c r="A394" s="1"/>
      <c r="B394" s="1"/>
      <c r="C394" s="1"/>
      <c r="D394" s="1"/>
      <c r="E394" s="1"/>
      <c r="F394" s="1"/>
      <c r="G394" s="63"/>
      <c r="H394" s="2"/>
      <c r="I394" s="64"/>
      <c r="J394" s="64"/>
      <c r="K394" s="65"/>
      <c r="L394" s="66"/>
      <c r="M394" s="80"/>
      <c r="N394" s="67"/>
      <c r="O394" s="84"/>
      <c r="P394" s="88"/>
      <c r="Q394" s="88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>
      <c r="A395" s="1"/>
      <c r="B395" s="1"/>
      <c r="C395" s="1"/>
      <c r="D395" s="1"/>
      <c r="E395" s="1"/>
      <c r="F395" s="1"/>
      <c r="G395" s="63"/>
      <c r="H395" s="2"/>
      <c r="I395" s="64"/>
      <c r="J395" s="64"/>
      <c r="K395" s="65"/>
      <c r="L395" s="66"/>
      <c r="M395" s="80"/>
      <c r="N395" s="67"/>
      <c r="O395" s="84"/>
      <c r="P395" s="88"/>
      <c r="Q395" s="88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>
      <c r="A396" s="1"/>
      <c r="B396" s="1"/>
      <c r="C396" s="1"/>
      <c r="D396" s="1"/>
      <c r="E396" s="1"/>
      <c r="F396" s="1"/>
      <c r="G396" s="63"/>
      <c r="H396" s="2"/>
      <c r="I396" s="64"/>
      <c r="J396" s="64"/>
      <c r="K396" s="65"/>
      <c r="L396" s="66"/>
      <c r="M396" s="80"/>
      <c r="N396" s="67"/>
      <c r="O396" s="84"/>
      <c r="P396" s="88"/>
      <c r="Q396" s="88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>
      <c r="A397" s="1"/>
      <c r="B397" s="1"/>
      <c r="C397" s="1"/>
      <c r="D397" s="1"/>
      <c r="E397" s="1"/>
      <c r="F397" s="1"/>
      <c r="G397" s="63"/>
      <c r="H397" s="2"/>
      <c r="I397" s="64"/>
      <c r="J397" s="64"/>
      <c r="K397" s="65"/>
      <c r="L397" s="66"/>
      <c r="M397" s="80"/>
      <c r="N397" s="67"/>
      <c r="O397" s="84"/>
      <c r="P397" s="88"/>
      <c r="Q397" s="88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>
      <c r="A398" s="1"/>
      <c r="B398" s="1"/>
      <c r="C398" s="1"/>
      <c r="D398" s="1"/>
      <c r="E398" s="1"/>
      <c r="F398" s="1"/>
      <c r="G398" s="63"/>
      <c r="H398" s="2"/>
      <c r="I398" s="64"/>
      <c r="J398" s="64"/>
      <c r="K398" s="65"/>
      <c r="L398" s="66"/>
      <c r="M398" s="80"/>
      <c r="N398" s="67"/>
      <c r="O398" s="84"/>
      <c r="P398" s="88"/>
      <c r="Q398" s="88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>
      <c r="A399" s="1"/>
      <c r="B399" s="1"/>
      <c r="C399" s="1"/>
      <c r="D399" s="1"/>
      <c r="E399" s="1"/>
      <c r="F399" s="1"/>
      <c r="G399" s="63"/>
      <c r="H399" s="2"/>
      <c r="I399" s="64"/>
      <c r="J399" s="64"/>
      <c r="K399" s="65"/>
      <c r="L399" s="66"/>
      <c r="M399" s="80"/>
      <c r="N399" s="67"/>
      <c r="O399" s="84"/>
      <c r="P399" s="88"/>
      <c r="Q399" s="88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>
      <c r="A400" s="1"/>
      <c r="B400" s="1"/>
      <c r="C400" s="1"/>
      <c r="D400" s="1"/>
      <c r="E400" s="1"/>
      <c r="F400" s="1"/>
      <c r="G400" s="63"/>
      <c r="H400" s="2"/>
      <c r="I400" s="64"/>
      <c r="J400" s="64"/>
      <c r="K400" s="65"/>
      <c r="L400" s="66"/>
      <c r="M400" s="80"/>
      <c r="N400" s="67"/>
      <c r="O400" s="84"/>
      <c r="P400" s="88"/>
      <c r="Q400" s="88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>
      <c r="A401" s="1"/>
      <c r="B401" s="1"/>
      <c r="C401" s="1"/>
      <c r="D401" s="1"/>
      <c r="E401" s="1"/>
      <c r="F401" s="1"/>
      <c r="G401" s="63"/>
      <c r="H401" s="2"/>
      <c r="I401" s="64"/>
      <c r="J401" s="64"/>
      <c r="K401" s="65"/>
      <c r="L401" s="66"/>
      <c r="M401" s="80"/>
      <c r="N401" s="67"/>
      <c r="O401" s="84"/>
      <c r="P401" s="88"/>
      <c r="Q401" s="88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>
      <c r="A402" s="1"/>
      <c r="B402" s="1"/>
      <c r="C402" s="1"/>
      <c r="D402" s="1"/>
      <c r="E402" s="1"/>
      <c r="F402" s="1"/>
      <c r="G402" s="63"/>
      <c r="H402" s="2"/>
      <c r="I402" s="64"/>
      <c r="J402" s="64"/>
      <c r="K402" s="65"/>
      <c r="L402" s="66"/>
      <c r="M402" s="80"/>
      <c r="N402" s="67"/>
      <c r="O402" s="84"/>
      <c r="P402" s="88"/>
      <c r="Q402" s="88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>
      <c r="A403" s="1"/>
      <c r="B403" s="1"/>
      <c r="C403" s="1"/>
      <c r="D403" s="1"/>
      <c r="E403" s="1"/>
      <c r="F403" s="1"/>
      <c r="G403" s="63"/>
      <c r="H403" s="2"/>
      <c r="I403" s="64"/>
      <c r="J403" s="64"/>
      <c r="K403" s="65"/>
      <c r="L403" s="66"/>
      <c r="M403" s="80"/>
      <c r="N403" s="67"/>
      <c r="O403" s="84"/>
      <c r="P403" s="88"/>
      <c r="Q403" s="88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>
      <c r="A404" s="1"/>
      <c r="B404" s="1"/>
      <c r="C404" s="1"/>
      <c r="D404" s="1"/>
      <c r="E404" s="1"/>
      <c r="F404" s="1"/>
      <c r="G404" s="63"/>
      <c r="H404" s="2"/>
      <c r="I404" s="64"/>
      <c r="J404" s="64"/>
      <c r="K404" s="65"/>
      <c r="L404" s="66"/>
      <c r="M404" s="80"/>
      <c r="N404" s="67"/>
      <c r="O404" s="84"/>
      <c r="P404" s="88"/>
      <c r="Q404" s="88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>
      <c r="A405" s="1"/>
      <c r="B405" s="1"/>
      <c r="C405" s="1"/>
      <c r="D405" s="1"/>
      <c r="E405" s="1"/>
      <c r="F405" s="1"/>
      <c r="G405" s="63"/>
      <c r="H405" s="2"/>
      <c r="I405" s="64"/>
      <c r="J405" s="64"/>
      <c r="K405" s="65"/>
      <c r="L405" s="66"/>
      <c r="M405" s="80"/>
      <c r="N405" s="67"/>
      <c r="O405" s="84"/>
      <c r="P405" s="88"/>
      <c r="Q405" s="88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>
      <c r="A406" s="1"/>
      <c r="B406" s="1"/>
      <c r="C406" s="1"/>
      <c r="D406" s="1"/>
      <c r="E406" s="1"/>
      <c r="F406" s="1"/>
      <c r="G406" s="63"/>
      <c r="H406" s="2"/>
      <c r="I406" s="64"/>
      <c r="J406" s="64"/>
      <c r="K406" s="65"/>
      <c r="L406" s="66"/>
      <c r="M406" s="80"/>
      <c r="N406" s="67"/>
      <c r="O406" s="84"/>
      <c r="P406" s="88"/>
      <c r="Q406" s="88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>
      <c r="A407" s="1"/>
      <c r="B407" s="1"/>
      <c r="C407" s="1"/>
      <c r="D407" s="1"/>
      <c r="E407" s="1"/>
      <c r="F407" s="1"/>
      <c r="G407" s="63"/>
      <c r="H407" s="2"/>
      <c r="I407" s="64"/>
      <c r="J407" s="64"/>
      <c r="K407" s="65"/>
      <c r="L407" s="66"/>
      <c r="M407" s="80"/>
      <c r="N407" s="67"/>
      <c r="O407" s="84"/>
      <c r="P407" s="88"/>
      <c r="Q407" s="88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>
      <c r="A408" s="1"/>
      <c r="B408" s="1"/>
      <c r="C408" s="1"/>
      <c r="D408" s="1"/>
      <c r="E408" s="1"/>
      <c r="F408" s="1"/>
      <c r="G408" s="63"/>
      <c r="H408" s="2"/>
      <c r="I408" s="64"/>
      <c r="J408" s="64"/>
      <c r="K408" s="65"/>
      <c r="L408" s="66"/>
      <c r="M408" s="80"/>
      <c r="N408" s="67"/>
      <c r="O408" s="84"/>
      <c r="P408" s="88"/>
      <c r="Q408" s="88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>
      <c r="A409" s="1"/>
      <c r="B409" s="1"/>
      <c r="C409" s="1"/>
      <c r="D409" s="1"/>
      <c r="E409" s="1"/>
      <c r="F409" s="1"/>
      <c r="G409" s="63"/>
      <c r="H409" s="2"/>
      <c r="I409" s="64"/>
      <c r="J409" s="64"/>
      <c r="K409" s="65"/>
      <c r="L409" s="66"/>
      <c r="M409" s="80"/>
      <c r="N409" s="67"/>
      <c r="O409" s="84"/>
      <c r="P409" s="88"/>
      <c r="Q409" s="88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>
      <c r="A410" s="1"/>
      <c r="B410" s="1"/>
      <c r="C410" s="1"/>
      <c r="D410" s="1"/>
      <c r="E410" s="1"/>
      <c r="F410" s="1"/>
      <c r="G410" s="63"/>
      <c r="H410" s="2"/>
      <c r="I410" s="64"/>
      <c r="J410" s="64"/>
      <c r="K410" s="65"/>
      <c r="L410" s="66"/>
      <c r="M410" s="80"/>
      <c r="N410" s="67"/>
      <c r="O410" s="84"/>
      <c r="P410" s="88"/>
      <c r="Q410" s="88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>
      <c r="A411" s="1"/>
      <c r="B411" s="1"/>
      <c r="C411" s="1"/>
      <c r="D411" s="1"/>
      <c r="E411" s="1"/>
      <c r="F411" s="1"/>
      <c r="G411" s="63"/>
      <c r="H411" s="2"/>
      <c r="I411" s="64"/>
      <c r="J411" s="64"/>
      <c r="K411" s="65"/>
      <c r="L411" s="66"/>
      <c r="M411" s="80"/>
      <c r="N411" s="67"/>
      <c r="O411" s="84"/>
      <c r="P411" s="88"/>
      <c r="Q411" s="88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>
      <c r="A412" s="1"/>
      <c r="B412" s="1"/>
      <c r="C412" s="1"/>
      <c r="D412" s="1"/>
      <c r="E412" s="1"/>
      <c r="F412" s="1"/>
      <c r="G412" s="63"/>
      <c r="H412" s="2"/>
      <c r="I412" s="64"/>
      <c r="J412" s="64"/>
      <c r="K412" s="65"/>
      <c r="L412" s="66"/>
      <c r="M412" s="80"/>
      <c r="N412" s="67"/>
      <c r="O412" s="84"/>
      <c r="P412" s="88"/>
      <c r="Q412" s="88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>
      <c r="A413" s="1"/>
      <c r="B413" s="1"/>
      <c r="C413" s="1"/>
      <c r="D413" s="1"/>
      <c r="E413" s="1"/>
      <c r="F413" s="1"/>
      <c r="G413" s="63"/>
      <c r="H413" s="2"/>
      <c r="I413" s="64"/>
      <c r="J413" s="64"/>
      <c r="K413" s="65"/>
      <c r="L413" s="66"/>
      <c r="M413" s="80"/>
      <c r="N413" s="67"/>
      <c r="O413" s="84"/>
      <c r="P413" s="88"/>
      <c r="Q413" s="88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>
      <c r="A414" s="1"/>
      <c r="B414" s="1"/>
      <c r="C414" s="1"/>
      <c r="D414" s="1"/>
      <c r="E414" s="1"/>
      <c r="F414" s="1"/>
      <c r="G414" s="63"/>
      <c r="H414" s="2"/>
      <c r="I414" s="64"/>
      <c r="J414" s="64"/>
      <c r="K414" s="65"/>
      <c r="L414" s="66"/>
      <c r="M414" s="80"/>
      <c r="N414" s="67"/>
      <c r="O414" s="84"/>
      <c r="P414" s="88"/>
      <c r="Q414" s="88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>
      <c r="A415" s="1"/>
      <c r="B415" s="1"/>
      <c r="C415" s="1"/>
      <c r="D415" s="1"/>
      <c r="E415" s="1"/>
      <c r="F415" s="1"/>
      <c r="G415" s="63"/>
      <c r="H415" s="2"/>
      <c r="I415" s="64"/>
      <c r="J415" s="64"/>
      <c r="K415" s="65"/>
      <c r="L415" s="66"/>
      <c r="M415" s="80"/>
      <c r="N415" s="67"/>
      <c r="O415" s="84"/>
      <c r="P415" s="88"/>
      <c r="Q415" s="88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>
      <c r="A416" s="1"/>
      <c r="B416" s="1"/>
      <c r="C416" s="1"/>
      <c r="D416" s="1"/>
      <c r="E416" s="1"/>
      <c r="F416" s="1"/>
      <c r="G416" s="63"/>
      <c r="H416" s="2"/>
      <c r="I416" s="64"/>
      <c r="J416" s="64"/>
      <c r="K416" s="65"/>
      <c r="L416" s="66"/>
      <c r="M416" s="80"/>
      <c r="N416" s="67"/>
      <c r="O416" s="84"/>
      <c r="P416" s="88"/>
      <c r="Q416" s="88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>
      <c r="A417" s="1"/>
      <c r="B417" s="1"/>
      <c r="C417" s="1"/>
      <c r="D417" s="1"/>
      <c r="E417" s="1"/>
      <c r="F417" s="1"/>
      <c r="G417" s="63"/>
      <c r="H417" s="2"/>
      <c r="I417" s="64"/>
      <c r="J417" s="64"/>
      <c r="K417" s="65"/>
      <c r="L417" s="66"/>
      <c r="M417" s="80"/>
      <c r="N417" s="67"/>
      <c r="O417" s="84"/>
      <c r="P417" s="88"/>
      <c r="Q417" s="88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>
      <c r="A418" s="1"/>
      <c r="B418" s="1"/>
      <c r="C418" s="1"/>
      <c r="D418" s="1"/>
      <c r="E418" s="1"/>
      <c r="F418" s="1"/>
      <c r="G418" s="63"/>
      <c r="H418" s="2"/>
      <c r="I418" s="64"/>
      <c r="J418" s="64"/>
      <c r="K418" s="65"/>
      <c r="L418" s="66"/>
      <c r="M418" s="80"/>
      <c r="N418" s="67"/>
      <c r="O418" s="84"/>
      <c r="P418" s="88"/>
      <c r="Q418" s="88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>
      <c r="A419" s="1"/>
      <c r="B419" s="1"/>
      <c r="C419" s="1"/>
      <c r="D419" s="1"/>
      <c r="E419" s="1"/>
      <c r="F419" s="1"/>
      <c r="G419" s="63"/>
      <c r="H419" s="2"/>
      <c r="I419" s="64"/>
      <c r="J419" s="64"/>
      <c r="K419" s="65"/>
      <c r="L419" s="66"/>
      <c r="M419" s="80"/>
      <c r="N419" s="67"/>
      <c r="O419" s="84"/>
      <c r="P419" s="88"/>
      <c r="Q419" s="88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>
      <c r="A420" s="1"/>
      <c r="B420" s="1"/>
      <c r="C420" s="1"/>
      <c r="D420" s="1"/>
      <c r="E420" s="1"/>
      <c r="F420" s="1"/>
      <c r="G420" s="63"/>
      <c r="H420" s="2"/>
      <c r="I420" s="64"/>
      <c r="J420" s="64"/>
      <c r="K420" s="65"/>
      <c r="L420" s="66"/>
      <c r="M420" s="80"/>
      <c r="N420" s="67"/>
      <c r="O420" s="84"/>
      <c r="P420" s="88"/>
      <c r="Q420" s="88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>
      <c r="A421" s="1"/>
      <c r="B421" s="1"/>
      <c r="C421" s="1"/>
      <c r="D421" s="1"/>
      <c r="E421" s="1"/>
      <c r="F421" s="1"/>
      <c r="G421" s="63"/>
      <c r="H421" s="2"/>
      <c r="I421" s="64"/>
      <c r="J421" s="64"/>
      <c r="K421" s="65"/>
      <c r="L421" s="66"/>
      <c r="M421" s="80"/>
      <c r="N421" s="67"/>
      <c r="O421" s="84"/>
      <c r="P421" s="88"/>
      <c r="Q421" s="88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>
      <c r="A422" s="1"/>
      <c r="B422" s="1"/>
      <c r="C422" s="1"/>
      <c r="D422" s="1"/>
      <c r="E422" s="1"/>
      <c r="F422" s="1"/>
      <c r="G422" s="63"/>
      <c r="H422" s="2"/>
      <c r="I422" s="64"/>
      <c r="J422" s="64"/>
      <c r="K422" s="65"/>
      <c r="L422" s="66"/>
      <c r="M422" s="80"/>
      <c r="N422" s="67"/>
      <c r="O422" s="84"/>
      <c r="P422" s="88"/>
      <c r="Q422" s="88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>
      <c r="A423" s="1"/>
      <c r="B423" s="1"/>
      <c r="C423" s="1"/>
      <c r="D423" s="1"/>
      <c r="E423" s="1"/>
      <c r="F423" s="1"/>
      <c r="G423" s="63"/>
      <c r="H423" s="2"/>
      <c r="I423" s="64"/>
      <c r="J423" s="64"/>
      <c r="K423" s="65"/>
      <c r="L423" s="66"/>
      <c r="M423" s="80"/>
      <c r="N423" s="67"/>
      <c r="O423" s="84"/>
      <c r="P423" s="88"/>
      <c r="Q423" s="88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>
      <c r="A424" s="1"/>
      <c r="B424" s="1"/>
      <c r="C424" s="1"/>
      <c r="D424" s="1"/>
      <c r="E424" s="1"/>
      <c r="F424" s="1"/>
      <c r="G424" s="63"/>
      <c r="H424" s="2"/>
      <c r="I424" s="64"/>
      <c r="J424" s="64"/>
      <c r="K424" s="65"/>
      <c r="L424" s="66"/>
      <c r="M424" s="80"/>
      <c r="N424" s="67"/>
      <c r="O424" s="84"/>
      <c r="P424" s="88"/>
      <c r="Q424" s="88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>
      <c r="A425" s="1"/>
      <c r="B425" s="1"/>
      <c r="C425" s="1"/>
      <c r="D425" s="1"/>
      <c r="E425" s="1"/>
      <c r="F425" s="1"/>
      <c r="G425" s="63"/>
      <c r="H425" s="2"/>
      <c r="I425" s="64"/>
      <c r="J425" s="64"/>
      <c r="K425" s="65"/>
      <c r="L425" s="66"/>
      <c r="M425" s="80"/>
      <c r="N425" s="67"/>
      <c r="O425" s="84"/>
      <c r="P425" s="88"/>
      <c r="Q425" s="88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>
      <c r="A426" s="1"/>
      <c r="B426" s="1"/>
      <c r="C426" s="1"/>
      <c r="D426" s="1"/>
      <c r="E426" s="1"/>
      <c r="F426" s="1"/>
      <c r="G426" s="63"/>
      <c r="H426" s="2"/>
      <c r="I426" s="64"/>
      <c r="J426" s="64"/>
      <c r="K426" s="65"/>
      <c r="L426" s="66"/>
      <c r="M426" s="80"/>
      <c r="N426" s="67"/>
      <c r="O426" s="84"/>
      <c r="P426" s="88"/>
      <c r="Q426" s="88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>
      <c r="A427" s="1"/>
      <c r="B427" s="1"/>
      <c r="C427" s="1"/>
      <c r="D427" s="1"/>
      <c r="E427" s="1"/>
      <c r="F427" s="1"/>
      <c r="G427" s="63"/>
      <c r="H427" s="2"/>
      <c r="I427" s="64"/>
      <c r="J427" s="64"/>
      <c r="K427" s="65"/>
      <c r="L427" s="66"/>
      <c r="M427" s="80"/>
      <c r="N427" s="67"/>
      <c r="O427" s="84"/>
      <c r="P427" s="88"/>
      <c r="Q427" s="88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>
      <c r="A428" s="1"/>
      <c r="B428" s="1"/>
      <c r="C428" s="1"/>
      <c r="D428" s="1"/>
      <c r="E428" s="1"/>
      <c r="F428" s="1"/>
      <c r="G428" s="63"/>
      <c r="H428" s="2"/>
      <c r="I428" s="64"/>
      <c r="J428" s="64"/>
      <c r="K428" s="65"/>
      <c r="L428" s="66"/>
      <c r="M428" s="80"/>
      <c r="N428" s="67"/>
      <c r="O428" s="84"/>
      <c r="P428" s="88"/>
      <c r="Q428" s="88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>
      <c r="A429" s="1"/>
      <c r="B429" s="1"/>
      <c r="C429" s="1"/>
      <c r="D429" s="1"/>
      <c r="E429" s="1"/>
      <c r="F429" s="1"/>
      <c r="G429" s="63"/>
      <c r="H429" s="2"/>
      <c r="I429" s="64"/>
      <c r="J429" s="64"/>
      <c r="K429" s="65"/>
      <c r="L429" s="66"/>
      <c r="M429" s="80"/>
      <c r="N429" s="67"/>
      <c r="O429" s="84"/>
      <c r="P429" s="88"/>
      <c r="Q429" s="88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>
      <c r="A430" s="1"/>
      <c r="B430" s="1"/>
      <c r="C430" s="1"/>
      <c r="D430" s="1"/>
      <c r="E430" s="1"/>
      <c r="F430" s="1"/>
      <c r="G430" s="63"/>
      <c r="H430" s="2"/>
      <c r="I430" s="64"/>
      <c r="J430" s="64"/>
      <c r="K430" s="65"/>
      <c r="L430" s="66"/>
      <c r="M430" s="80"/>
      <c r="N430" s="67"/>
      <c r="O430" s="84"/>
      <c r="P430" s="88"/>
      <c r="Q430" s="88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>
      <c r="A431" s="1"/>
      <c r="B431" s="1"/>
      <c r="C431" s="1"/>
      <c r="D431" s="1"/>
      <c r="E431" s="1"/>
      <c r="F431" s="1"/>
      <c r="G431" s="63"/>
      <c r="H431" s="2"/>
      <c r="I431" s="64"/>
      <c r="J431" s="64"/>
      <c r="K431" s="65"/>
      <c r="L431" s="66"/>
      <c r="M431" s="80"/>
      <c r="N431" s="67"/>
      <c r="O431" s="84"/>
      <c r="P431" s="88"/>
      <c r="Q431" s="88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>
      <c r="A432" s="1"/>
      <c r="B432" s="1"/>
      <c r="C432" s="1"/>
      <c r="D432" s="1"/>
      <c r="E432" s="1"/>
      <c r="F432" s="1"/>
      <c r="G432" s="63"/>
      <c r="H432" s="2"/>
      <c r="I432" s="64"/>
      <c r="J432" s="64"/>
      <c r="K432" s="65"/>
      <c r="L432" s="66"/>
      <c r="M432" s="80"/>
      <c r="N432" s="67"/>
      <c r="O432" s="84"/>
      <c r="P432" s="88"/>
      <c r="Q432" s="88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>
      <c r="A433" s="1"/>
      <c r="B433" s="1"/>
      <c r="C433" s="1"/>
      <c r="D433" s="1"/>
      <c r="E433" s="1"/>
      <c r="F433" s="1"/>
      <c r="G433" s="63"/>
      <c r="H433" s="2"/>
      <c r="I433" s="64"/>
      <c r="J433" s="64"/>
      <c r="K433" s="65"/>
      <c r="L433" s="66"/>
      <c r="M433" s="80"/>
      <c r="N433" s="67"/>
      <c r="O433" s="84"/>
      <c r="P433" s="88"/>
      <c r="Q433" s="88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>
      <c r="A434" s="1"/>
      <c r="B434" s="1"/>
      <c r="C434" s="1"/>
      <c r="D434" s="1"/>
      <c r="E434" s="1"/>
      <c r="F434" s="1"/>
      <c r="G434" s="63"/>
      <c r="H434" s="2"/>
      <c r="I434" s="64"/>
      <c r="J434" s="64"/>
      <c r="K434" s="65"/>
      <c r="L434" s="66"/>
      <c r="M434" s="80"/>
      <c r="N434" s="67"/>
      <c r="O434" s="84"/>
      <c r="P434" s="88"/>
      <c r="Q434" s="88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>
      <c r="A435" s="1"/>
      <c r="B435" s="1"/>
      <c r="C435" s="1"/>
      <c r="D435" s="1"/>
      <c r="E435" s="1"/>
      <c r="F435" s="1"/>
      <c r="G435" s="63"/>
      <c r="H435" s="2"/>
      <c r="I435" s="64"/>
      <c r="J435" s="64"/>
      <c r="K435" s="65"/>
      <c r="L435" s="66"/>
      <c r="M435" s="80"/>
      <c r="N435" s="67"/>
      <c r="O435" s="84"/>
      <c r="P435" s="88"/>
      <c r="Q435" s="88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>
      <c r="A436" s="1"/>
      <c r="B436" s="1"/>
      <c r="C436" s="1"/>
      <c r="D436" s="1"/>
      <c r="E436" s="1"/>
      <c r="F436" s="1"/>
      <c r="G436" s="63"/>
      <c r="H436" s="2"/>
      <c r="I436" s="64"/>
      <c r="J436" s="64"/>
      <c r="K436" s="65"/>
      <c r="L436" s="66"/>
      <c r="M436" s="80"/>
      <c r="N436" s="67"/>
      <c r="O436" s="84"/>
      <c r="P436" s="88"/>
      <c r="Q436" s="88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>
      <c r="A437" s="1"/>
      <c r="B437" s="1"/>
      <c r="C437" s="1"/>
      <c r="D437" s="1"/>
      <c r="E437" s="1"/>
      <c r="F437" s="1"/>
      <c r="G437" s="63"/>
      <c r="H437" s="2"/>
      <c r="I437" s="64"/>
      <c r="J437" s="64"/>
      <c r="K437" s="65"/>
      <c r="L437" s="66"/>
      <c r="M437" s="80"/>
      <c r="N437" s="67"/>
      <c r="O437" s="84"/>
      <c r="P437" s="88"/>
      <c r="Q437" s="88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>
      <c r="A438" s="1"/>
      <c r="B438" s="1"/>
      <c r="C438" s="1"/>
      <c r="D438" s="1"/>
      <c r="E438" s="1"/>
      <c r="F438" s="1"/>
      <c r="G438" s="63"/>
      <c r="H438" s="2"/>
      <c r="I438" s="64"/>
      <c r="J438" s="64"/>
      <c r="K438" s="65"/>
      <c r="L438" s="66"/>
      <c r="M438" s="80"/>
      <c r="N438" s="67"/>
      <c r="O438" s="84"/>
      <c r="P438" s="88"/>
      <c r="Q438" s="88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>
      <c r="A439" s="1"/>
      <c r="B439" s="1"/>
      <c r="C439" s="1"/>
      <c r="D439" s="1"/>
      <c r="E439" s="1"/>
      <c r="F439" s="1"/>
      <c r="G439" s="63"/>
      <c r="H439" s="2"/>
      <c r="I439" s="64"/>
      <c r="J439" s="64"/>
      <c r="K439" s="65"/>
      <c r="L439" s="66"/>
      <c r="M439" s="80"/>
      <c r="N439" s="67"/>
      <c r="O439" s="84"/>
      <c r="P439" s="88"/>
      <c r="Q439" s="88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>
      <c r="A440" s="1"/>
      <c r="B440" s="1"/>
      <c r="C440" s="1"/>
      <c r="D440" s="1"/>
      <c r="E440" s="1"/>
      <c r="F440" s="1"/>
      <c r="G440" s="63"/>
      <c r="H440" s="2"/>
      <c r="I440" s="64"/>
      <c r="J440" s="64"/>
      <c r="K440" s="65"/>
      <c r="L440" s="66"/>
      <c r="M440" s="80"/>
      <c r="N440" s="67"/>
      <c r="O440" s="84"/>
      <c r="P440" s="88"/>
      <c r="Q440" s="88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>
      <c r="A441" s="1"/>
      <c r="B441" s="1"/>
      <c r="C441" s="1"/>
      <c r="D441" s="1"/>
      <c r="E441" s="1"/>
      <c r="F441" s="1"/>
      <c r="G441" s="63"/>
      <c r="H441" s="2"/>
      <c r="I441" s="64"/>
      <c r="J441" s="64"/>
      <c r="K441" s="65"/>
      <c r="L441" s="66"/>
      <c r="M441" s="80"/>
      <c r="N441" s="67"/>
      <c r="O441" s="84"/>
      <c r="P441" s="88"/>
      <c r="Q441" s="88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>
      <c r="A442" s="1"/>
      <c r="B442" s="1"/>
      <c r="C442" s="1"/>
      <c r="D442" s="1"/>
      <c r="E442" s="1"/>
      <c r="F442" s="1"/>
      <c r="G442" s="63"/>
      <c r="H442" s="2"/>
      <c r="I442" s="64"/>
      <c r="J442" s="64"/>
      <c r="K442" s="65"/>
      <c r="L442" s="66"/>
      <c r="M442" s="80"/>
      <c r="N442" s="67"/>
      <c r="O442" s="84"/>
      <c r="P442" s="88"/>
      <c r="Q442" s="88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>
      <c r="A443" s="1"/>
      <c r="B443" s="1"/>
      <c r="C443" s="1"/>
      <c r="D443" s="1"/>
      <c r="E443" s="1"/>
      <c r="F443" s="1"/>
      <c r="G443" s="63"/>
      <c r="H443" s="2"/>
      <c r="I443" s="64"/>
      <c r="J443" s="64"/>
      <c r="K443" s="65"/>
      <c r="L443" s="66"/>
      <c r="M443" s="80"/>
      <c r="N443" s="67"/>
      <c r="O443" s="84"/>
      <c r="P443" s="88"/>
      <c r="Q443" s="88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>
      <c r="A444" s="1"/>
      <c r="B444" s="1"/>
      <c r="C444" s="1"/>
      <c r="D444" s="1"/>
      <c r="E444" s="1"/>
      <c r="F444" s="1"/>
      <c r="G444" s="63"/>
      <c r="H444" s="2"/>
      <c r="I444" s="64"/>
      <c r="J444" s="64"/>
      <c r="K444" s="65"/>
      <c r="L444" s="66"/>
      <c r="M444" s="80"/>
      <c r="N444" s="67"/>
      <c r="O444" s="84"/>
      <c r="P444" s="88"/>
      <c r="Q444" s="88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>
      <c r="A445" s="1"/>
      <c r="B445" s="1"/>
      <c r="C445" s="1"/>
      <c r="D445" s="1"/>
      <c r="E445" s="1"/>
      <c r="F445" s="1"/>
      <c r="G445" s="63"/>
      <c r="H445" s="2"/>
      <c r="I445" s="64"/>
      <c r="J445" s="64"/>
      <c r="K445" s="65"/>
      <c r="L445" s="66"/>
      <c r="M445" s="80"/>
      <c r="N445" s="67"/>
      <c r="O445" s="84"/>
      <c r="P445" s="88"/>
      <c r="Q445" s="88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>
      <c r="A446" s="1"/>
      <c r="B446" s="1"/>
      <c r="C446" s="1"/>
      <c r="D446" s="1"/>
      <c r="E446" s="1"/>
      <c r="F446" s="1"/>
      <c r="G446" s="63"/>
      <c r="H446" s="2"/>
      <c r="I446" s="64"/>
      <c r="J446" s="64"/>
      <c r="K446" s="65"/>
      <c r="L446" s="66"/>
      <c r="M446" s="80"/>
      <c r="N446" s="67"/>
      <c r="O446" s="84"/>
      <c r="P446" s="88"/>
      <c r="Q446" s="88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>
      <c r="A447" s="1"/>
      <c r="B447" s="1"/>
      <c r="C447" s="1"/>
      <c r="D447" s="1"/>
      <c r="E447" s="1"/>
      <c r="F447" s="1"/>
      <c r="G447" s="63"/>
      <c r="H447" s="2"/>
      <c r="I447" s="64"/>
      <c r="J447" s="64"/>
      <c r="K447" s="65"/>
      <c r="L447" s="66"/>
      <c r="M447" s="80"/>
      <c r="N447" s="67"/>
      <c r="O447" s="84"/>
      <c r="P447" s="88"/>
      <c r="Q447" s="88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>
      <c r="A448" s="1"/>
      <c r="B448" s="1"/>
      <c r="C448" s="1"/>
      <c r="D448" s="1"/>
      <c r="E448" s="1"/>
      <c r="F448" s="1"/>
      <c r="G448" s="63"/>
      <c r="H448" s="2"/>
      <c r="I448" s="64"/>
      <c r="J448" s="64"/>
      <c r="K448" s="65"/>
      <c r="L448" s="66"/>
      <c r="M448" s="80"/>
      <c r="N448" s="67"/>
      <c r="O448" s="84"/>
      <c r="P448" s="88"/>
      <c r="Q448" s="88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>
      <c r="A449" s="1"/>
      <c r="B449" s="1"/>
      <c r="C449" s="1"/>
      <c r="D449" s="1"/>
      <c r="E449" s="1"/>
      <c r="F449" s="1"/>
      <c r="G449" s="63"/>
      <c r="H449" s="2"/>
      <c r="I449" s="64"/>
      <c r="J449" s="64"/>
      <c r="K449" s="65"/>
      <c r="L449" s="66"/>
      <c r="M449" s="80"/>
      <c r="N449" s="67"/>
      <c r="O449" s="84"/>
      <c r="P449" s="88"/>
      <c r="Q449" s="88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>
      <c r="A450" s="1"/>
      <c r="B450" s="1"/>
      <c r="C450" s="1"/>
      <c r="D450" s="1"/>
      <c r="E450" s="1"/>
      <c r="F450" s="1"/>
      <c r="G450" s="63"/>
      <c r="H450" s="2"/>
      <c r="I450" s="64"/>
      <c r="J450" s="64"/>
      <c r="K450" s="65"/>
      <c r="L450" s="66"/>
      <c r="M450" s="80"/>
      <c r="N450" s="67"/>
      <c r="O450" s="84"/>
      <c r="P450" s="88"/>
      <c r="Q450" s="88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>
      <c r="A451" s="1"/>
      <c r="B451" s="1"/>
      <c r="C451" s="1"/>
      <c r="D451" s="1"/>
      <c r="E451" s="1"/>
      <c r="F451" s="1"/>
      <c r="G451" s="63"/>
      <c r="H451" s="2"/>
      <c r="I451" s="64"/>
      <c r="J451" s="64"/>
      <c r="K451" s="65"/>
      <c r="L451" s="66"/>
      <c r="M451" s="80"/>
      <c r="N451" s="67"/>
      <c r="O451" s="84"/>
      <c r="P451" s="88"/>
      <c r="Q451" s="88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>
      <c r="A452" s="1"/>
      <c r="B452" s="1"/>
      <c r="C452" s="1"/>
      <c r="D452" s="1"/>
      <c r="E452" s="1"/>
      <c r="F452" s="1"/>
      <c r="G452" s="63"/>
      <c r="H452" s="2"/>
      <c r="I452" s="64"/>
      <c r="J452" s="64"/>
      <c r="K452" s="65"/>
      <c r="L452" s="66"/>
      <c r="M452" s="80"/>
      <c r="N452" s="67"/>
      <c r="O452" s="84"/>
      <c r="P452" s="88"/>
      <c r="Q452" s="88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>
      <c r="A453" s="1"/>
      <c r="B453" s="1"/>
      <c r="C453" s="1"/>
      <c r="D453" s="1"/>
      <c r="E453" s="1"/>
      <c r="F453" s="1"/>
      <c r="G453" s="63"/>
      <c r="H453" s="2"/>
      <c r="I453" s="64"/>
      <c r="J453" s="64"/>
      <c r="K453" s="65"/>
      <c r="L453" s="66"/>
      <c r="M453" s="80"/>
      <c r="N453" s="67"/>
      <c r="O453" s="84"/>
      <c r="P453" s="88"/>
      <c r="Q453" s="88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>
      <c r="A454" s="1"/>
      <c r="B454" s="1"/>
      <c r="C454" s="1"/>
      <c r="D454" s="1"/>
      <c r="E454" s="1"/>
      <c r="F454" s="1"/>
      <c r="G454" s="63"/>
      <c r="H454" s="2"/>
      <c r="I454" s="64"/>
      <c r="J454" s="64"/>
      <c r="K454" s="65"/>
      <c r="L454" s="66"/>
      <c r="M454" s="80"/>
      <c r="N454" s="67"/>
      <c r="O454" s="84"/>
      <c r="P454" s="88"/>
      <c r="Q454" s="88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>
      <c r="A455" s="1"/>
      <c r="B455" s="1"/>
      <c r="C455" s="1"/>
      <c r="D455" s="1"/>
      <c r="E455" s="1"/>
      <c r="F455" s="1"/>
      <c r="G455" s="63"/>
      <c r="H455" s="2"/>
      <c r="I455" s="64"/>
      <c r="J455" s="64"/>
      <c r="K455" s="65"/>
      <c r="L455" s="66"/>
      <c r="M455" s="80"/>
      <c r="N455" s="67"/>
      <c r="O455" s="84"/>
      <c r="P455" s="88"/>
      <c r="Q455" s="88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>
      <c r="A456" s="1"/>
      <c r="B456" s="1"/>
      <c r="C456" s="1"/>
      <c r="D456" s="1"/>
      <c r="E456" s="1"/>
      <c r="F456" s="1"/>
      <c r="G456" s="63"/>
      <c r="H456" s="2"/>
      <c r="I456" s="64"/>
      <c r="J456" s="64"/>
      <c r="K456" s="65"/>
      <c r="L456" s="66"/>
      <c r="M456" s="80"/>
      <c r="N456" s="67"/>
      <c r="O456" s="84"/>
      <c r="P456" s="88"/>
      <c r="Q456" s="88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>
      <c r="A457" s="1"/>
      <c r="B457" s="1"/>
      <c r="C457" s="1"/>
      <c r="D457" s="1"/>
      <c r="E457" s="1"/>
      <c r="F457" s="1"/>
      <c r="G457" s="63"/>
      <c r="H457" s="2"/>
      <c r="I457" s="64"/>
      <c r="J457" s="64"/>
      <c r="K457" s="65"/>
      <c r="L457" s="66"/>
      <c r="M457" s="80"/>
      <c r="N457" s="67"/>
      <c r="O457" s="84"/>
      <c r="P457" s="88"/>
      <c r="Q457" s="88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>
      <c r="A458" s="1"/>
      <c r="B458" s="1"/>
      <c r="C458" s="1"/>
      <c r="D458" s="1"/>
      <c r="E458" s="1"/>
      <c r="F458" s="1"/>
      <c r="G458" s="63"/>
      <c r="H458" s="2"/>
      <c r="I458" s="64"/>
      <c r="J458" s="64"/>
      <c r="K458" s="65"/>
      <c r="L458" s="66"/>
      <c r="M458" s="80"/>
      <c r="N458" s="67"/>
      <c r="O458" s="84"/>
      <c r="P458" s="88"/>
      <c r="Q458" s="88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>
      <c r="A459" s="1"/>
      <c r="B459" s="1"/>
      <c r="C459" s="1"/>
      <c r="D459" s="1"/>
      <c r="E459" s="1"/>
      <c r="F459" s="1"/>
      <c r="G459" s="63"/>
      <c r="H459" s="2"/>
      <c r="I459" s="64"/>
      <c r="J459" s="64"/>
      <c r="K459" s="65"/>
      <c r="L459" s="66"/>
      <c r="M459" s="80"/>
      <c r="N459" s="67"/>
      <c r="O459" s="84"/>
      <c r="P459" s="88"/>
      <c r="Q459" s="88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>
      <c r="A460" s="1"/>
      <c r="B460" s="1"/>
      <c r="C460" s="1"/>
      <c r="D460" s="1"/>
      <c r="E460" s="1"/>
      <c r="F460" s="1"/>
      <c r="G460" s="63"/>
      <c r="H460" s="2"/>
      <c r="I460" s="64"/>
      <c r="J460" s="64"/>
      <c r="K460" s="65"/>
      <c r="L460" s="66"/>
      <c r="M460" s="80"/>
      <c r="N460" s="67"/>
      <c r="O460" s="84"/>
      <c r="P460" s="88"/>
      <c r="Q460" s="88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>
      <c r="A461" s="1"/>
      <c r="B461" s="1"/>
      <c r="C461" s="1"/>
      <c r="D461" s="1"/>
      <c r="E461" s="1"/>
      <c r="F461" s="1"/>
      <c r="G461" s="63"/>
      <c r="H461" s="2"/>
      <c r="I461" s="64"/>
      <c r="J461" s="64"/>
      <c r="K461" s="65"/>
      <c r="L461" s="66"/>
      <c r="M461" s="80"/>
      <c r="N461" s="67"/>
      <c r="O461" s="84"/>
      <c r="P461" s="88"/>
      <c r="Q461" s="88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>
      <c r="A462" s="1"/>
      <c r="B462" s="1"/>
      <c r="C462" s="1"/>
      <c r="D462" s="1"/>
      <c r="E462" s="1"/>
      <c r="F462" s="1"/>
      <c r="G462" s="63"/>
      <c r="H462" s="2"/>
      <c r="I462" s="64"/>
      <c r="J462" s="64"/>
      <c r="K462" s="65"/>
      <c r="L462" s="66"/>
      <c r="M462" s="80"/>
      <c r="N462" s="67"/>
      <c r="O462" s="84"/>
      <c r="P462" s="88"/>
      <c r="Q462" s="88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>
      <c r="A463" s="1"/>
      <c r="B463" s="1"/>
      <c r="C463" s="1"/>
      <c r="D463" s="1"/>
      <c r="E463" s="1"/>
      <c r="F463" s="1"/>
      <c r="G463" s="63"/>
      <c r="H463" s="2"/>
      <c r="I463" s="64"/>
      <c r="J463" s="64"/>
      <c r="K463" s="65"/>
      <c r="L463" s="66"/>
      <c r="M463" s="80"/>
      <c r="N463" s="67"/>
      <c r="O463" s="84"/>
      <c r="P463" s="88"/>
      <c r="Q463" s="88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>
      <c r="A464" s="1"/>
      <c r="B464" s="1"/>
      <c r="C464" s="1"/>
      <c r="D464" s="1"/>
      <c r="E464" s="1"/>
      <c r="F464" s="1"/>
      <c r="G464" s="63"/>
      <c r="H464" s="2"/>
      <c r="I464" s="64"/>
      <c r="J464" s="64"/>
      <c r="K464" s="65"/>
      <c r="L464" s="66"/>
      <c r="M464" s="80"/>
      <c r="N464" s="67"/>
      <c r="O464" s="84"/>
      <c r="P464" s="88"/>
      <c r="Q464" s="88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>
      <c r="A465" s="1"/>
      <c r="B465" s="1"/>
      <c r="C465" s="1"/>
      <c r="D465" s="1"/>
      <c r="E465" s="1"/>
      <c r="F465" s="1"/>
      <c r="G465" s="63"/>
      <c r="H465" s="2"/>
      <c r="I465" s="64"/>
      <c r="J465" s="64"/>
      <c r="K465" s="65"/>
      <c r="L465" s="66"/>
      <c r="M465" s="80"/>
      <c r="N465" s="67"/>
      <c r="O465" s="84"/>
      <c r="P465" s="88"/>
      <c r="Q465" s="88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>
      <c r="A466" s="1"/>
      <c r="B466" s="1"/>
      <c r="C466" s="1"/>
      <c r="D466" s="1"/>
      <c r="E466" s="1"/>
      <c r="F466" s="1"/>
      <c r="G466" s="63"/>
      <c r="H466" s="2"/>
      <c r="I466" s="64"/>
      <c r="J466" s="64"/>
      <c r="K466" s="65"/>
      <c r="L466" s="66"/>
      <c r="M466" s="80"/>
      <c r="N466" s="67"/>
      <c r="O466" s="84"/>
      <c r="P466" s="88"/>
      <c r="Q466" s="88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>
      <c r="A467" s="1"/>
      <c r="B467" s="1"/>
      <c r="C467" s="1"/>
      <c r="D467" s="1"/>
      <c r="E467" s="1"/>
      <c r="F467" s="1"/>
      <c r="G467" s="63"/>
      <c r="H467" s="2"/>
      <c r="I467" s="64"/>
      <c r="J467" s="64"/>
      <c r="K467" s="65"/>
      <c r="L467" s="66"/>
      <c r="M467" s="80"/>
      <c r="N467" s="67"/>
      <c r="O467" s="84"/>
      <c r="P467" s="88"/>
      <c r="Q467" s="88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>
      <c r="A468" s="1"/>
      <c r="B468" s="1"/>
      <c r="C468" s="1"/>
      <c r="D468" s="1"/>
      <c r="E468" s="1"/>
      <c r="F468" s="1"/>
      <c r="G468" s="63"/>
      <c r="H468" s="2"/>
      <c r="I468" s="64"/>
      <c r="J468" s="64"/>
      <c r="K468" s="65"/>
      <c r="L468" s="66"/>
      <c r="M468" s="80"/>
      <c r="N468" s="67"/>
      <c r="O468" s="84"/>
      <c r="P468" s="88"/>
      <c r="Q468" s="88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>
      <c r="A469" s="1"/>
      <c r="B469" s="1"/>
      <c r="C469" s="1"/>
      <c r="D469" s="1"/>
      <c r="E469" s="1"/>
      <c r="F469" s="1"/>
      <c r="G469" s="63"/>
      <c r="H469" s="2"/>
      <c r="I469" s="64"/>
      <c r="J469" s="64"/>
      <c r="K469" s="65"/>
      <c r="L469" s="66"/>
      <c r="M469" s="80"/>
      <c r="N469" s="67"/>
      <c r="O469" s="84"/>
      <c r="P469" s="88"/>
      <c r="Q469" s="88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>
      <c r="A470" s="1"/>
      <c r="B470" s="1"/>
      <c r="C470" s="1"/>
      <c r="D470" s="1"/>
      <c r="E470" s="1"/>
      <c r="F470" s="1"/>
      <c r="G470" s="63"/>
      <c r="H470" s="2"/>
      <c r="I470" s="64"/>
      <c r="J470" s="64"/>
      <c r="K470" s="65"/>
      <c r="L470" s="66"/>
      <c r="M470" s="80"/>
      <c r="N470" s="67"/>
      <c r="O470" s="84"/>
      <c r="P470" s="88"/>
      <c r="Q470" s="88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>
      <c r="A471" s="1"/>
      <c r="B471" s="1"/>
      <c r="C471" s="1"/>
      <c r="D471" s="1"/>
      <c r="E471" s="1"/>
      <c r="F471" s="1"/>
      <c r="G471" s="63"/>
      <c r="H471" s="2"/>
      <c r="I471" s="64"/>
      <c r="J471" s="64"/>
      <c r="K471" s="65"/>
      <c r="L471" s="66"/>
      <c r="M471" s="80"/>
      <c r="N471" s="67"/>
      <c r="O471" s="84"/>
      <c r="P471" s="88"/>
      <c r="Q471" s="88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>
      <c r="A472" s="1"/>
      <c r="B472" s="1"/>
      <c r="C472" s="1"/>
      <c r="D472" s="1"/>
      <c r="E472" s="1"/>
      <c r="F472" s="1"/>
      <c r="G472" s="63"/>
      <c r="H472" s="2"/>
      <c r="I472" s="64"/>
      <c r="J472" s="64"/>
      <c r="K472" s="65"/>
      <c r="L472" s="66"/>
      <c r="M472" s="80"/>
      <c r="N472" s="67"/>
      <c r="O472" s="84"/>
      <c r="P472" s="88"/>
      <c r="Q472" s="88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>
      <c r="A473" s="1"/>
      <c r="B473" s="1"/>
      <c r="C473" s="1"/>
      <c r="D473" s="1"/>
      <c r="E473" s="1"/>
      <c r="F473" s="1"/>
      <c r="G473" s="63"/>
      <c r="H473" s="2"/>
      <c r="I473" s="64"/>
      <c r="J473" s="64"/>
      <c r="K473" s="65"/>
      <c r="L473" s="66"/>
      <c r="M473" s="80"/>
      <c r="N473" s="67"/>
      <c r="O473" s="84"/>
      <c r="P473" s="88"/>
      <c r="Q473" s="88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>
      <c r="A474" s="1"/>
      <c r="B474" s="1"/>
      <c r="C474" s="1"/>
      <c r="D474" s="1"/>
      <c r="E474" s="1"/>
      <c r="F474" s="1"/>
      <c r="G474" s="63"/>
      <c r="H474" s="2"/>
      <c r="I474" s="64"/>
      <c r="J474" s="64"/>
      <c r="K474" s="65"/>
      <c r="L474" s="66"/>
      <c r="M474" s="80"/>
      <c r="N474" s="67"/>
      <c r="O474" s="84"/>
      <c r="P474" s="88"/>
      <c r="Q474" s="88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>
      <c r="A475" s="1"/>
      <c r="B475" s="1"/>
      <c r="C475" s="1"/>
      <c r="D475" s="1"/>
      <c r="E475" s="1"/>
      <c r="F475" s="1"/>
      <c r="G475" s="63"/>
      <c r="H475" s="2"/>
      <c r="I475" s="64"/>
      <c r="J475" s="64"/>
      <c r="K475" s="65"/>
      <c r="L475" s="66"/>
      <c r="M475" s="80"/>
      <c r="N475" s="67"/>
      <c r="O475" s="84"/>
      <c r="P475" s="88"/>
      <c r="Q475" s="88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>
      <c r="A476" s="1"/>
      <c r="B476" s="1"/>
      <c r="C476" s="1"/>
      <c r="D476" s="1"/>
      <c r="E476" s="1"/>
      <c r="F476" s="1"/>
      <c r="G476" s="63"/>
      <c r="H476" s="2"/>
      <c r="I476" s="64"/>
      <c r="J476" s="64"/>
      <c r="K476" s="65"/>
      <c r="L476" s="66"/>
      <c r="M476" s="80"/>
      <c r="N476" s="67"/>
      <c r="O476" s="84"/>
      <c r="P476" s="88"/>
      <c r="Q476" s="88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>
      <c r="A477" s="1"/>
      <c r="B477" s="1"/>
      <c r="C477" s="1"/>
      <c r="D477" s="1"/>
      <c r="E477" s="1"/>
      <c r="F477" s="1"/>
      <c r="G477" s="63"/>
      <c r="H477" s="2"/>
      <c r="I477" s="64"/>
      <c r="J477" s="64"/>
      <c r="K477" s="65"/>
      <c r="L477" s="66"/>
      <c r="M477" s="80"/>
      <c r="N477" s="67"/>
      <c r="O477" s="84"/>
      <c r="P477" s="88"/>
      <c r="Q477" s="88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>
      <c r="A478" s="1"/>
      <c r="B478" s="1"/>
      <c r="C478" s="1"/>
      <c r="D478" s="1"/>
      <c r="E478" s="1"/>
      <c r="F478" s="1"/>
      <c r="G478" s="63"/>
      <c r="H478" s="2"/>
      <c r="I478" s="64"/>
      <c r="J478" s="64"/>
      <c r="K478" s="65"/>
      <c r="L478" s="66"/>
      <c r="M478" s="80"/>
      <c r="N478" s="67"/>
      <c r="O478" s="84"/>
      <c r="P478" s="88"/>
      <c r="Q478" s="88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>
      <c r="A479" s="1"/>
      <c r="B479" s="1"/>
      <c r="C479" s="1"/>
      <c r="D479" s="1"/>
      <c r="E479" s="1"/>
      <c r="F479" s="1"/>
      <c r="G479" s="63"/>
      <c r="H479" s="2"/>
      <c r="I479" s="64"/>
      <c r="J479" s="64"/>
      <c r="K479" s="65"/>
      <c r="L479" s="66"/>
      <c r="M479" s="80"/>
      <c r="N479" s="67"/>
      <c r="O479" s="84"/>
      <c r="P479" s="88"/>
      <c r="Q479" s="88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>
      <c r="A480" s="1"/>
      <c r="B480" s="1"/>
      <c r="C480" s="1"/>
      <c r="D480" s="1"/>
      <c r="E480" s="1"/>
      <c r="F480" s="1"/>
      <c r="G480" s="63"/>
      <c r="H480" s="2"/>
      <c r="I480" s="64"/>
      <c r="J480" s="64"/>
      <c r="K480" s="65"/>
      <c r="L480" s="66"/>
      <c r="M480" s="80"/>
      <c r="N480" s="67"/>
      <c r="O480" s="84"/>
      <c r="P480" s="88"/>
      <c r="Q480" s="88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>
      <c r="A481" s="1"/>
      <c r="B481" s="1"/>
      <c r="C481" s="1"/>
      <c r="D481" s="1"/>
      <c r="E481" s="1"/>
      <c r="F481" s="1"/>
      <c r="G481" s="63"/>
      <c r="H481" s="2"/>
      <c r="I481" s="64"/>
      <c r="J481" s="64"/>
      <c r="K481" s="65"/>
      <c r="L481" s="66"/>
      <c r="M481" s="80"/>
      <c r="N481" s="67"/>
      <c r="O481" s="84"/>
      <c r="P481" s="88"/>
      <c r="Q481" s="88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>
      <c r="A482" s="1"/>
      <c r="B482" s="1"/>
      <c r="C482" s="1"/>
      <c r="D482" s="1"/>
      <c r="E482" s="1"/>
      <c r="F482" s="1"/>
      <c r="G482" s="63"/>
      <c r="H482" s="2"/>
      <c r="I482" s="64"/>
      <c r="J482" s="64"/>
      <c r="K482" s="65"/>
      <c r="L482" s="66"/>
      <c r="M482" s="80"/>
      <c r="N482" s="67"/>
      <c r="O482" s="84"/>
      <c r="P482" s="88"/>
      <c r="Q482" s="88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>
      <c r="A483" s="1"/>
      <c r="B483" s="1"/>
      <c r="C483" s="1"/>
      <c r="D483" s="1"/>
      <c r="E483" s="1"/>
      <c r="F483" s="1"/>
      <c r="G483" s="63"/>
      <c r="H483" s="2"/>
      <c r="I483" s="64"/>
      <c r="J483" s="64"/>
      <c r="K483" s="65"/>
      <c r="L483" s="66"/>
      <c r="M483" s="80"/>
      <c r="N483" s="67"/>
      <c r="O483" s="84"/>
      <c r="P483" s="88"/>
      <c r="Q483" s="88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>
      <c r="A484" s="1"/>
      <c r="B484" s="1"/>
      <c r="C484" s="1"/>
      <c r="D484" s="1"/>
      <c r="E484" s="1"/>
      <c r="F484" s="1"/>
      <c r="G484" s="63"/>
      <c r="H484" s="2"/>
      <c r="I484" s="64"/>
      <c r="J484" s="64"/>
      <c r="K484" s="65"/>
      <c r="L484" s="66"/>
      <c r="M484" s="80"/>
      <c r="N484" s="67"/>
      <c r="O484" s="84"/>
      <c r="P484" s="88"/>
      <c r="Q484" s="88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>
      <c r="A485" s="1"/>
      <c r="B485" s="1"/>
      <c r="C485" s="1"/>
      <c r="D485" s="1"/>
      <c r="E485" s="1"/>
      <c r="F485" s="1"/>
      <c r="G485" s="63"/>
      <c r="H485" s="2"/>
      <c r="I485" s="64"/>
      <c r="J485" s="64"/>
      <c r="K485" s="65"/>
      <c r="L485" s="66"/>
      <c r="M485" s="80"/>
      <c r="N485" s="67"/>
      <c r="O485" s="84"/>
      <c r="P485" s="88"/>
      <c r="Q485" s="88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>
      <c r="A486" s="1"/>
      <c r="B486" s="1"/>
      <c r="C486" s="1"/>
      <c r="D486" s="1"/>
      <c r="E486" s="1"/>
      <c r="F486" s="1"/>
      <c r="G486" s="63"/>
      <c r="H486" s="2"/>
      <c r="I486" s="64"/>
      <c r="J486" s="64"/>
      <c r="K486" s="65"/>
      <c r="L486" s="66"/>
      <c r="M486" s="80"/>
      <c r="N486" s="67"/>
      <c r="O486" s="84"/>
      <c r="P486" s="88"/>
      <c r="Q486" s="88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>
      <c r="A487" s="1"/>
      <c r="B487" s="1"/>
      <c r="C487" s="1"/>
      <c r="D487" s="1"/>
      <c r="E487" s="1"/>
      <c r="F487" s="1"/>
      <c r="G487" s="63"/>
      <c r="H487" s="2"/>
      <c r="I487" s="64"/>
      <c r="J487" s="64"/>
      <c r="K487" s="65"/>
      <c r="L487" s="66"/>
      <c r="M487" s="80"/>
      <c r="N487" s="67"/>
      <c r="O487" s="84"/>
      <c r="P487" s="88"/>
      <c r="Q487" s="88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>
      <c r="A488" s="1"/>
      <c r="B488" s="1"/>
      <c r="C488" s="1"/>
      <c r="D488" s="1"/>
      <c r="E488" s="1"/>
      <c r="F488" s="1"/>
      <c r="G488" s="63"/>
      <c r="H488" s="2"/>
      <c r="I488" s="64"/>
      <c r="J488" s="64"/>
      <c r="K488" s="65"/>
      <c r="L488" s="66"/>
      <c r="M488" s="80"/>
      <c r="N488" s="67"/>
      <c r="O488" s="84"/>
      <c r="P488" s="88"/>
      <c r="Q488" s="88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>
      <c r="A489" s="1"/>
      <c r="B489" s="1"/>
      <c r="C489" s="1"/>
      <c r="D489" s="1"/>
      <c r="E489" s="1"/>
      <c r="F489" s="1"/>
      <c r="G489" s="63"/>
      <c r="H489" s="2"/>
      <c r="I489" s="64"/>
      <c r="J489" s="64"/>
      <c r="K489" s="65"/>
      <c r="L489" s="66"/>
      <c r="M489" s="80"/>
      <c r="N489" s="67"/>
      <c r="O489" s="84"/>
      <c r="P489" s="88"/>
      <c r="Q489" s="88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>
      <c r="A490" s="1"/>
      <c r="B490" s="1"/>
      <c r="C490" s="1"/>
      <c r="D490" s="1"/>
      <c r="E490" s="1"/>
      <c r="F490" s="1"/>
      <c r="G490" s="63"/>
      <c r="H490" s="2"/>
      <c r="I490" s="64"/>
      <c r="J490" s="64"/>
      <c r="K490" s="65"/>
      <c r="L490" s="66"/>
      <c r="M490" s="80"/>
      <c r="N490" s="67"/>
      <c r="O490" s="84"/>
      <c r="P490" s="88"/>
      <c r="Q490" s="88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>
      <c r="A491" s="1"/>
      <c r="B491" s="1"/>
      <c r="C491" s="1"/>
      <c r="D491" s="1"/>
      <c r="E491" s="1"/>
      <c r="F491" s="1"/>
      <c r="G491" s="63"/>
      <c r="H491" s="2"/>
      <c r="I491" s="64"/>
      <c r="J491" s="64"/>
      <c r="K491" s="65"/>
      <c r="L491" s="66"/>
      <c r="M491" s="80"/>
      <c r="N491" s="67"/>
      <c r="O491" s="84"/>
      <c r="P491" s="88"/>
      <c r="Q491" s="88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>
      <c r="A492" s="1"/>
      <c r="B492" s="1"/>
      <c r="C492" s="1"/>
      <c r="D492" s="1"/>
      <c r="E492" s="1"/>
      <c r="F492" s="1"/>
      <c r="G492" s="63"/>
      <c r="H492" s="2"/>
      <c r="I492" s="64"/>
      <c r="J492" s="64"/>
      <c r="K492" s="65"/>
      <c r="L492" s="66"/>
      <c r="M492" s="80"/>
      <c r="N492" s="67"/>
      <c r="O492" s="84"/>
      <c r="P492" s="88"/>
      <c r="Q492" s="88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>
      <c r="A493" s="1"/>
      <c r="B493" s="1"/>
      <c r="C493" s="1"/>
      <c r="D493" s="1"/>
      <c r="E493" s="1"/>
      <c r="F493" s="1"/>
      <c r="G493" s="63"/>
      <c r="H493" s="2"/>
      <c r="I493" s="64"/>
      <c r="J493" s="64"/>
      <c r="K493" s="65"/>
      <c r="L493" s="66"/>
      <c r="M493" s="80"/>
      <c r="N493" s="67"/>
      <c r="O493" s="84"/>
      <c r="P493" s="88"/>
      <c r="Q493" s="88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>
      <c r="A494" s="1"/>
      <c r="B494" s="1"/>
      <c r="C494" s="1"/>
      <c r="D494" s="1"/>
      <c r="E494" s="1"/>
      <c r="F494" s="1"/>
      <c r="G494" s="63"/>
      <c r="H494" s="2"/>
      <c r="I494" s="64"/>
      <c r="J494" s="64"/>
      <c r="K494" s="65"/>
      <c r="L494" s="66"/>
      <c r="M494" s="80"/>
      <c r="N494" s="67"/>
      <c r="O494" s="84"/>
      <c r="P494" s="88"/>
      <c r="Q494" s="88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>
      <c r="A495" s="1"/>
      <c r="B495" s="1"/>
      <c r="C495" s="1"/>
      <c r="D495" s="1"/>
      <c r="E495" s="1"/>
      <c r="F495" s="1"/>
      <c r="G495" s="63"/>
      <c r="H495" s="2"/>
      <c r="I495" s="64"/>
      <c r="J495" s="64"/>
      <c r="K495" s="65"/>
      <c r="L495" s="66"/>
      <c r="M495" s="80"/>
      <c r="N495" s="67"/>
      <c r="O495" s="84"/>
      <c r="P495" s="88"/>
      <c r="Q495" s="88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>
      <c r="A496" s="1"/>
      <c r="B496" s="1"/>
      <c r="C496" s="1"/>
      <c r="D496" s="1"/>
      <c r="E496" s="1"/>
      <c r="F496" s="1"/>
      <c r="G496" s="63"/>
      <c r="H496" s="2"/>
      <c r="I496" s="64"/>
      <c r="J496" s="64"/>
      <c r="K496" s="65"/>
      <c r="L496" s="66"/>
      <c r="M496" s="80"/>
      <c r="N496" s="67"/>
      <c r="O496" s="84"/>
      <c r="P496" s="88"/>
      <c r="Q496" s="88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>
      <c r="A497" s="1"/>
      <c r="B497" s="1"/>
      <c r="C497" s="1"/>
      <c r="D497" s="1"/>
      <c r="E497" s="1"/>
      <c r="F497" s="1"/>
      <c r="G497" s="63"/>
      <c r="H497" s="2"/>
      <c r="I497" s="64"/>
      <c r="J497" s="64"/>
      <c r="K497" s="65"/>
      <c r="L497" s="66"/>
      <c r="M497" s="80"/>
      <c r="N497" s="67"/>
      <c r="O497" s="84"/>
      <c r="P497" s="88"/>
      <c r="Q497" s="88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>
      <c r="A498" s="1"/>
      <c r="B498" s="1"/>
      <c r="C498" s="1"/>
      <c r="D498" s="1"/>
      <c r="E498" s="1"/>
      <c r="F498" s="1"/>
      <c r="G498" s="63"/>
      <c r="H498" s="2"/>
      <c r="I498" s="64"/>
      <c r="J498" s="64"/>
      <c r="K498" s="65"/>
      <c r="L498" s="66"/>
      <c r="M498" s="80"/>
      <c r="N498" s="67"/>
      <c r="O498" s="84"/>
      <c r="P498" s="88"/>
      <c r="Q498" s="88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>
      <c r="A499" s="1"/>
      <c r="B499" s="1"/>
      <c r="C499" s="1"/>
      <c r="D499" s="1"/>
      <c r="E499" s="1"/>
      <c r="F499" s="1"/>
      <c r="G499" s="63"/>
      <c r="H499" s="2"/>
      <c r="I499" s="64"/>
      <c r="J499" s="64"/>
      <c r="K499" s="65"/>
      <c r="L499" s="66"/>
      <c r="M499" s="80"/>
      <c r="N499" s="67"/>
      <c r="O499" s="84"/>
      <c r="P499" s="88"/>
      <c r="Q499" s="88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>
      <c r="A500" s="1"/>
      <c r="B500" s="1"/>
      <c r="C500" s="1"/>
      <c r="D500" s="1"/>
      <c r="E500" s="1"/>
      <c r="F500" s="1"/>
      <c r="G500" s="63"/>
      <c r="H500" s="2"/>
      <c r="I500" s="64"/>
      <c r="J500" s="64"/>
      <c r="K500" s="65"/>
      <c r="L500" s="66"/>
      <c r="M500" s="80"/>
      <c r="N500" s="67"/>
      <c r="O500" s="84"/>
      <c r="P500" s="88"/>
      <c r="Q500" s="88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>
      <c r="A501" s="1"/>
      <c r="B501" s="1"/>
      <c r="C501" s="1"/>
      <c r="D501" s="1"/>
      <c r="E501" s="1"/>
      <c r="F501" s="1"/>
      <c r="G501" s="63"/>
      <c r="H501" s="2"/>
      <c r="I501" s="64"/>
      <c r="J501" s="64"/>
      <c r="K501" s="65"/>
      <c r="L501" s="66"/>
      <c r="M501" s="80"/>
      <c r="N501" s="67"/>
      <c r="O501" s="84"/>
      <c r="P501" s="88"/>
      <c r="Q501" s="88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>
      <c r="A502" s="1"/>
      <c r="B502" s="1"/>
      <c r="C502" s="1"/>
      <c r="D502" s="1"/>
      <c r="E502" s="1"/>
      <c r="F502" s="1"/>
      <c r="G502" s="63"/>
      <c r="H502" s="2"/>
      <c r="I502" s="64"/>
      <c r="J502" s="64"/>
      <c r="K502" s="65"/>
      <c r="L502" s="66"/>
      <c r="M502" s="80"/>
      <c r="N502" s="67"/>
      <c r="O502" s="84"/>
      <c r="P502" s="88"/>
      <c r="Q502" s="88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>
      <c r="A503" s="1"/>
      <c r="B503" s="1"/>
      <c r="C503" s="1"/>
      <c r="D503" s="1"/>
      <c r="E503" s="1"/>
      <c r="F503" s="1"/>
      <c r="G503" s="63"/>
      <c r="H503" s="2"/>
      <c r="I503" s="64"/>
      <c r="J503" s="64"/>
      <c r="K503" s="65"/>
      <c r="L503" s="66"/>
      <c r="M503" s="80"/>
      <c r="N503" s="67"/>
      <c r="O503" s="84"/>
      <c r="P503" s="88"/>
      <c r="Q503" s="88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>
      <c r="A504" s="1"/>
      <c r="B504" s="1"/>
      <c r="C504" s="1"/>
      <c r="D504" s="1"/>
      <c r="E504" s="1"/>
      <c r="F504" s="1"/>
      <c r="G504" s="63"/>
      <c r="H504" s="2"/>
      <c r="I504" s="64"/>
      <c r="J504" s="64"/>
      <c r="K504" s="65"/>
      <c r="L504" s="66"/>
      <c r="M504" s="80"/>
      <c r="N504" s="67"/>
      <c r="O504" s="84"/>
      <c r="P504" s="88"/>
      <c r="Q504" s="88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>
      <c r="A505" s="1"/>
      <c r="B505" s="1"/>
      <c r="C505" s="1"/>
      <c r="D505" s="1"/>
      <c r="E505" s="1"/>
      <c r="F505" s="1"/>
      <c r="G505" s="63"/>
      <c r="H505" s="2"/>
      <c r="I505" s="64"/>
      <c r="J505" s="64"/>
      <c r="K505" s="65"/>
      <c r="L505" s="66"/>
      <c r="M505" s="80"/>
      <c r="N505" s="67"/>
      <c r="O505" s="84"/>
      <c r="P505" s="88"/>
      <c r="Q505" s="88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>
      <c r="A506" s="1"/>
      <c r="B506" s="1"/>
      <c r="C506" s="1"/>
      <c r="D506" s="1"/>
      <c r="E506" s="1"/>
      <c r="F506" s="1"/>
      <c r="G506" s="63"/>
      <c r="H506" s="2"/>
      <c r="I506" s="64"/>
      <c r="J506" s="64"/>
      <c r="K506" s="65"/>
      <c r="L506" s="66"/>
      <c r="M506" s="80"/>
      <c r="N506" s="67"/>
      <c r="O506" s="84"/>
      <c r="P506" s="88"/>
      <c r="Q506" s="88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>
      <c r="A507" s="1"/>
      <c r="B507" s="1"/>
      <c r="C507" s="1"/>
      <c r="D507" s="1"/>
      <c r="E507" s="1"/>
      <c r="F507" s="1"/>
      <c r="G507" s="63"/>
      <c r="H507" s="2"/>
      <c r="I507" s="64"/>
      <c r="J507" s="64"/>
      <c r="K507" s="65"/>
      <c r="L507" s="66"/>
      <c r="M507" s="80"/>
      <c r="N507" s="67"/>
      <c r="O507" s="84"/>
      <c r="P507" s="88"/>
      <c r="Q507" s="88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>
      <c r="A508" s="1"/>
      <c r="B508" s="1"/>
      <c r="C508" s="1"/>
      <c r="D508" s="1"/>
      <c r="E508" s="1"/>
      <c r="F508" s="1"/>
      <c r="G508" s="63"/>
      <c r="H508" s="2"/>
      <c r="I508" s="64"/>
      <c r="J508" s="64"/>
      <c r="K508" s="65"/>
      <c r="L508" s="66"/>
      <c r="M508" s="80"/>
      <c r="N508" s="67"/>
      <c r="O508" s="84"/>
      <c r="P508" s="88"/>
      <c r="Q508" s="88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>
      <c r="A509" s="1"/>
      <c r="B509" s="1"/>
      <c r="C509" s="1"/>
      <c r="D509" s="1"/>
      <c r="E509" s="1"/>
      <c r="F509" s="1"/>
      <c r="G509" s="63"/>
      <c r="H509" s="2"/>
      <c r="I509" s="64"/>
      <c r="J509" s="64"/>
      <c r="K509" s="65"/>
      <c r="L509" s="66"/>
      <c r="M509" s="80"/>
      <c r="N509" s="67"/>
      <c r="O509" s="84"/>
      <c r="P509" s="88"/>
      <c r="Q509" s="88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>
      <c r="A510" s="1"/>
      <c r="B510" s="1"/>
      <c r="C510" s="1"/>
      <c r="D510" s="1"/>
      <c r="E510" s="1"/>
      <c r="F510" s="1"/>
      <c r="G510" s="63"/>
      <c r="H510" s="2"/>
      <c r="I510" s="64"/>
      <c r="J510" s="64"/>
      <c r="K510" s="65"/>
      <c r="L510" s="66"/>
      <c r="M510" s="80"/>
      <c r="N510" s="67"/>
      <c r="O510" s="84"/>
      <c r="P510" s="88"/>
      <c r="Q510" s="88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>
      <c r="A511" s="1"/>
      <c r="B511" s="1"/>
      <c r="C511" s="1"/>
      <c r="D511" s="1"/>
      <c r="E511" s="1"/>
      <c r="F511" s="1"/>
      <c r="G511" s="63"/>
      <c r="H511" s="2"/>
      <c r="I511" s="64"/>
      <c r="J511" s="64"/>
      <c r="K511" s="65"/>
      <c r="L511" s="66"/>
      <c r="M511" s="80"/>
      <c r="N511" s="67"/>
      <c r="O511" s="84"/>
      <c r="P511" s="88"/>
      <c r="Q511" s="88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>
      <c r="A512" s="1"/>
      <c r="B512" s="1"/>
      <c r="C512" s="1"/>
      <c r="D512" s="1"/>
      <c r="E512" s="1"/>
      <c r="F512" s="1"/>
      <c r="G512" s="63"/>
      <c r="H512" s="2"/>
      <c r="I512" s="64"/>
      <c r="J512" s="64"/>
      <c r="K512" s="65"/>
      <c r="L512" s="66"/>
      <c r="M512" s="80"/>
      <c r="N512" s="67"/>
      <c r="O512" s="84"/>
      <c r="P512" s="88"/>
      <c r="Q512" s="88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>
      <c r="A513" s="1"/>
      <c r="B513" s="1"/>
      <c r="C513" s="1"/>
      <c r="D513" s="1"/>
      <c r="E513" s="1"/>
      <c r="F513" s="1"/>
      <c r="G513" s="63"/>
      <c r="H513" s="2"/>
      <c r="I513" s="64"/>
      <c r="J513" s="64"/>
      <c r="K513" s="65"/>
      <c r="L513" s="66"/>
      <c r="M513" s="80"/>
      <c r="N513" s="67"/>
      <c r="O513" s="84"/>
      <c r="P513" s="88"/>
      <c r="Q513" s="88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>
      <c r="A514" s="1"/>
      <c r="B514" s="1"/>
      <c r="C514" s="1"/>
      <c r="D514" s="1"/>
      <c r="E514" s="1"/>
      <c r="F514" s="1"/>
      <c r="G514" s="63"/>
      <c r="H514" s="2"/>
      <c r="I514" s="64"/>
      <c r="J514" s="64"/>
      <c r="K514" s="65"/>
      <c r="L514" s="66"/>
      <c r="M514" s="80"/>
      <c r="N514" s="67"/>
      <c r="O514" s="84"/>
      <c r="P514" s="88"/>
      <c r="Q514" s="88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>
      <c r="A515" s="1"/>
      <c r="B515" s="1"/>
      <c r="C515" s="1"/>
      <c r="D515" s="1"/>
      <c r="E515" s="1"/>
      <c r="F515" s="1"/>
      <c r="G515" s="63"/>
      <c r="H515" s="2"/>
      <c r="I515" s="64"/>
      <c r="J515" s="64"/>
      <c r="K515" s="65"/>
      <c r="L515" s="66"/>
      <c r="M515" s="80"/>
      <c r="N515" s="67"/>
      <c r="O515" s="84"/>
      <c r="P515" s="88"/>
      <c r="Q515" s="88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>
      <c r="A516" s="1"/>
      <c r="B516" s="1"/>
      <c r="C516" s="1"/>
      <c r="D516" s="1"/>
      <c r="E516" s="1"/>
      <c r="F516" s="1"/>
      <c r="G516" s="63"/>
      <c r="H516" s="2"/>
      <c r="I516" s="64"/>
      <c r="J516" s="64"/>
      <c r="K516" s="65"/>
      <c r="L516" s="66"/>
      <c r="M516" s="80"/>
      <c r="N516" s="67"/>
      <c r="O516" s="84"/>
      <c r="P516" s="88"/>
      <c r="Q516" s="88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>
      <c r="A517" s="1"/>
      <c r="B517" s="1"/>
      <c r="C517" s="1"/>
      <c r="D517" s="1"/>
      <c r="E517" s="1"/>
      <c r="F517" s="1"/>
      <c r="G517" s="63"/>
      <c r="H517" s="2"/>
      <c r="I517" s="64"/>
      <c r="J517" s="64"/>
      <c r="K517" s="65"/>
      <c r="L517" s="66"/>
      <c r="M517" s="80"/>
      <c r="N517" s="67"/>
      <c r="O517" s="84"/>
      <c r="P517" s="88"/>
      <c r="Q517" s="88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>
      <c r="A518" s="1"/>
      <c r="B518" s="1"/>
      <c r="C518" s="1"/>
      <c r="D518" s="1"/>
      <c r="E518" s="1"/>
      <c r="F518" s="1"/>
      <c r="G518" s="63"/>
      <c r="H518" s="2"/>
      <c r="I518" s="64"/>
      <c r="J518" s="64"/>
      <c r="K518" s="65"/>
      <c r="L518" s="66"/>
      <c r="M518" s="80"/>
      <c r="N518" s="67"/>
      <c r="O518" s="84"/>
      <c r="P518" s="88"/>
      <c r="Q518" s="88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>
      <c r="A519" s="1"/>
      <c r="B519" s="1"/>
      <c r="C519" s="1"/>
      <c r="D519" s="1"/>
      <c r="E519" s="1"/>
      <c r="F519" s="1"/>
      <c r="G519" s="63"/>
      <c r="H519" s="2"/>
      <c r="I519" s="64"/>
      <c r="J519" s="64"/>
      <c r="K519" s="65"/>
      <c r="L519" s="66"/>
      <c r="M519" s="80"/>
      <c r="N519" s="67"/>
      <c r="O519" s="84"/>
      <c r="P519" s="88"/>
      <c r="Q519" s="88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>
      <c r="A520" s="1"/>
      <c r="B520" s="1"/>
      <c r="C520" s="1"/>
      <c r="D520" s="1"/>
      <c r="E520" s="1"/>
      <c r="F520" s="1"/>
      <c r="G520" s="63"/>
      <c r="H520" s="2"/>
      <c r="I520" s="64"/>
      <c r="J520" s="64"/>
      <c r="K520" s="65"/>
      <c r="L520" s="66"/>
      <c r="M520" s="80"/>
      <c r="N520" s="67"/>
      <c r="O520" s="84"/>
      <c r="P520" s="88"/>
      <c r="Q520" s="88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>
      <c r="A521" s="1"/>
      <c r="B521" s="1"/>
      <c r="C521" s="1"/>
      <c r="D521" s="1"/>
      <c r="E521" s="1"/>
      <c r="F521" s="1"/>
      <c r="G521" s="63"/>
      <c r="H521" s="2"/>
      <c r="I521" s="64"/>
      <c r="J521" s="64"/>
      <c r="K521" s="65"/>
      <c r="L521" s="66"/>
      <c r="M521" s="80"/>
      <c r="N521" s="67"/>
      <c r="O521" s="84"/>
      <c r="P521" s="88"/>
      <c r="Q521" s="88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>
      <c r="A522" s="1"/>
      <c r="B522" s="1"/>
      <c r="C522" s="1"/>
      <c r="D522" s="1"/>
      <c r="E522" s="1"/>
      <c r="F522" s="1"/>
      <c r="G522" s="63"/>
      <c r="H522" s="2"/>
      <c r="I522" s="64"/>
      <c r="J522" s="64"/>
      <c r="K522" s="65"/>
      <c r="L522" s="66"/>
      <c r="M522" s="80"/>
      <c r="N522" s="67"/>
      <c r="O522" s="84"/>
      <c r="P522" s="88"/>
      <c r="Q522" s="88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>
      <c r="A523" s="1"/>
      <c r="B523" s="1"/>
      <c r="C523" s="1"/>
      <c r="D523" s="1"/>
      <c r="E523" s="1"/>
      <c r="F523" s="1"/>
      <c r="G523" s="63"/>
      <c r="H523" s="2"/>
      <c r="I523" s="64"/>
      <c r="J523" s="64"/>
      <c r="K523" s="65"/>
      <c r="L523" s="66"/>
      <c r="M523" s="80"/>
      <c r="N523" s="67"/>
      <c r="O523" s="84"/>
      <c r="P523" s="88"/>
      <c r="Q523" s="88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>
      <c r="A524" s="1"/>
      <c r="B524" s="1"/>
      <c r="C524" s="1"/>
      <c r="D524" s="1"/>
      <c r="E524" s="1"/>
      <c r="F524" s="1"/>
      <c r="G524" s="63"/>
      <c r="H524" s="2"/>
      <c r="I524" s="64"/>
      <c r="J524" s="64"/>
      <c r="K524" s="65"/>
      <c r="L524" s="66"/>
      <c r="M524" s="80"/>
      <c r="N524" s="67"/>
      <c r="O524" s="84"/>
      <c r="P524" s="88"/>
      <c r="Q524" s="88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>
      <c r="A525" s="1"/>
      <c r="B525" s="1"/>
      <c r="C525" s="1"/>
      <c r="D525" s="1"/>
      <c r="E525" s="1"/>
      <c r="F525" s="1"/>
      <c r="G525" s="63"/>
      <c r="H525" s="2"/>
      <c r="I525" s="64"/>
      <c r="J525" s="64"/>
      <c r="K525" s="65"/>
      <c r="L525" s="66"/>
      <c r="M525" s="80"/>
      <c r="N525" s="67"/>
      <c r="O525" s="84"/>
      <c r="P525" s="88"/>
      <c r="Q525" s="88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>
      <c r="A526" s="1"/>
      <c r="B526" s="1"/>
      <c r="C526" s="1"/>
      <c r="D526" s="1"/>
      <c r="E526" s="1"/>
      <c r="F526" s="1"/>
      <c r="G526" s="63"/>
      <c r="H526" s="2"/>
      <c r="I526" s="64"/>
      <c r="J526" s="64"/>
      <c r="K526" s="65"/>
      <c r="L526" s="66"/>
      <c r="M526" s="80"/>
      <c r="N526" s="67"/>
      <c r="O526" s="84"/>
      <c r="P526" s="88"/>
      <c r="Q526" s="88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>
      <c r="A527" s="1"/>
      <c r="B527" s="1"/>
      <c r="C527" s="1"/>
      <c r="D527" s="1"/>
      <c r="E527" s="1"/>
      <c r="F527" s="1"/>
      <c r="G527" s="63"/>
      <c r="H527" s="2"/>
      <c r="I527" s="64"/>
      <c r="J527" s="64"/>
      <c r="K527" s="65"/>
      <c r="L527" s="66"/>
      <c r="M527" s="80"/>
      <c r="N527" s="67"/>
      <c r="O527" s="84"/>
      <c r="P527" s="88"/>
      <c r="Q527" s="88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>
      <c r="A528" s="1"/>
      <c r="B528" s="1"/>
      <c r="C528" s="1"/>
      <c r="D528" s="1"/>
      <c r="E528" s="1"/>
      <c r="F528" s="1"/>
      <c r="G528" s="63"/>
      <c r="H528" s="2"/>
      <c r="I528" s="64"/>
      <c r="J528" s="64"/>
      <c r="K528" s="65"/>
      <c r="L528" s="66"/>
      <c r="M528" s="80"/>
      <c r="N528" s="67"/>
      <c r="O528" s="84"/>
      <c r="P528" s="88"/>
      <c r="Q528" s="88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>
      <c r="A529" s="1"/>
      <c r="B529" s="1"/>
      <c r="C529" s="1"/>
      <c r="D529" s="1"/>
      <c r="E529" s="1"/>
      <c r="F529" s="1"/>
      <c r="G529" s="63"/>
      <c r="H529" s="2"/>
      <c r="I529" s="64"/>
      <c r="J529" s="64"/>
      <c r="K529" s="65"/>
      <c r="L529" s="66"/>
      <c r="M529" s="80"/>
      <c r="N529" s="67"/>
      <c r="O529" s="84"/>
      <c r="P529" s="88"/>
      <c r="Q529" s="88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>
      <c r="A530" s="1"/>
      <c r="B530" s="1"/>
      <c r="C530" s="1"/>
      <c r="D530" s="1"/>
      <c r="E530" s="1"/>
      <c r="F530" s="1"/>
      <c r="G530" s="63"/>
      <c r="H530" s="2"/>
      <c r="I530" s="64"/>
      <c r="J530" s="64"/>
      <c r="K530" s="65"/>
      <c r="L530" s="66"/>
      <c r="M530" s="80"/>
      <c r="N530" s="67"/>
      <c r="O530" s="84"/>
      <c r="P530" s="88"/>
      <c r="Q530" s="88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>
      <c r="A531" s="1"/>
      <c r="B531" s="1"/>
      <c r="C531" s="1"/>
      <c r="D531" s="1"/>
      <c r="E531" s="1"/>
      <c r="F531" s="1"/>
      <c r="G531" s="63"/>
      <c r="H531" s="2"/>
      <c r="I531" s="64"/>
      <c r="J531" s="64"/>
      <c r="K531" s="65"/>
      <c r="L531" s="66"/>
      <c r="M531" s="80"/>
      <c r="N531" s="67"/>
      <c r="O531" s="84"/>
      <c r="P531" s="88"/>
      <c r="Q531" s="88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>
      <c r="A532" s="1"/>
      <c r="B532" s="1"/>
      <c r="C532" s="1"/>
      <c r="D532" s="1"/>
      <c r="E532" s="1"/>
      <c r="F532" s="1"/>
      <c r="G532" s="63"/>
      <c r="H532" s="2"/>
      <c r="I532" s="64"/>
      <c r="J532" s="64"/>
      <c r="K532" s="65"/>
      <c r="L532" s="66"/>
      <c r="M532" s="80"/>
      <c r="N532" s="67"/>
      <c r="O532" s="84"/>
      <c r="P532" s="88"/>
      <c r="Q532" s="88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>
      <c r="A533" s="1"/>
      <c r="B533" s="1"/>
      <c r="C533" s="1"/>
      <c r="D533" s="1"/>
      <c r="E533" s="1"/>
      <c r="F533" s="1"/>
      <c r="G533" s="63"/>
      <c r="H533" s="2"/>
      <c r="I533" s="64"/>
      <c r="J533" s="64"/>
      <c r="K533" s="65"/>
      <c r="L533" s="66"/>
      <c r="M533" s="80"/>
      <c r="N533" s="67"/>
      <c r="O533" s="84"/>
      <c r="P533" s="88"/>
      <c r="Q533" s="88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>
      <c r="A534" s="1"/>
      <c r="B534" s="1"/>
      <c r="C534" s="1"/>
      <c r="D534" s="1"/>
      <c r="E534" s="1"/>
      <c r="F534" s="1"/>
      <c r="G534" s="63"/>
      <c r="H534" s="2"/>
      <c r="I534" s="64"/>
      <c r="J534" s="64"/>
      <c r="K534" s="65"/>
      <c r="L534" s="66"/>
      <c r="M534" s="80"/>
      <c r="N534" s="67"/>
      <c r="O534" s="84"/>
      <c r="P534" s="88"/>
      <c r="Q534" s="88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>
      <c r="A535" s="1"/>
      <c r="B535" s="1"/>
      <c r="C535" s="1"/>
      <c r="D535" s="1"/>
      <c r="E535" s="1"/>
      <c r="F535" s="1"/>
      <c r="G535" s="63"/>
      <c r="H535" s="2"/>
      <c r="I535" s="64"/>
      <c r="J535" s="64"/>
      <c r="K535" s="65"/>
      <c r="L535" s="66"/>
      <c r="M535" s="80"/>
      <c r="N535" s="67"/>
      <c r="O535" s="84"/>
      <c r="P535" s="88"/>
      <c r="Q535" s="88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>
      <c r="A536" s="1"/>
      <c r="B536" s="1"/>
      <c r="C536" s="1"/>
      <c r="D536" s="1"/>
      <c r="E536" s="1"/>
      <c r="F536" s="1"/>
      <c r="G536" s="63"/>
      <c r="H536" s="2"/>
      <c r="I536" s="64"/>
      <c r="J536" s="64"/>
      <c r="K536" s="65"/>
      <c r="L536" s="66"/>
      <c r="M536" s="80"/>
      <c r="N536" s="67"/>
      <c r="O536" s="84"/>
      <c r="P536" s="88"/>
      <c r="Q536" s="88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>
      <c r="A537" s="1"/>
      <c r="B537" s="1"/>
      <c r="C537" s="1"/>
      <c r="D537" s="1"/>
      <c r="E537" s="1"/>
      <c r="F537" s="1"/>
      <c r="G537" s="63"/>
      <c r="H537" s="2"/>
      <c r="I537" s="64"/>
      <c r="J537" s="64"/>
      <c r="K537" s="65"/>
      <c r="L537" s="66"/>
      <c r="M537" s="80"/>
      <c r="N537" s="67"/>
      <c r="O537" s="84"/>
      <c r="P537" s="88"/>
      <c r="Q537" s="88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>
      <c r="A538" s="1"/>
      <c r="B538" s="1"/>
      <c r="C538" s="1"/>
      <c r="D538" s="1"/>
      <c r="E538" s="1"/>
      <c r="F538" s="1"/>
      <c r="G538" s="63"/>
      <c r="H538" s="2"/>
      <c r="I538" s="64"/>
      <c r="J538" s="64"/>
      <c r="K538" s="65"/>
      <c r="L538" s="66"/>
      <c r="M538" s="80"/>
      <c r="N538" s="67"/>
      <c r="O538" s="84"/>
      <c r="P538" s="88"/>
      <c r="Q538" s="88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>
      <c r="A539" s="1"/>
      <c r="B539" s="1"/>
      <c r="C539" s="1"/>
      <c r="D539" s="1"/>
      <c r="E539" s="1"/>
      <c r="F539" s="1"/>
      <c r="G539" s="63"/>
      <c r="H539" s="2"/>
      <c r="I539" s="64"/>
      <c r="J539" s="64"/>
      <c r="K539" s="65"/>
      <c r="L539" s="66"/>
      <c r="M539" s="80"/>
      <c r="N539" s="67"/>
      <c r="O539" s="84"/>
      <c r="P539" s="88"/>
      <c r="Q539" s="88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>
      <c r="A540" s="1"/>
      <c r="B540" s="1"/>
      <c r="C540" s="1"/>
      <c r="D540" s="1"/>
      <c r="E540" s="1"/>
      <c r="F540" s="1"/>
      <c r="G540" s="63"/>
      <c r="H540" s="2"/>
      <c r="I540" s="64"/>
      <c r="J540" s="64"/>
      <c r="K540" s="65"/>
      <c r="L540" s="66"/>
      <c r="M540" s="80"/>
      <c r="N540" s="67"/>
      <c r="O540" s="84"/>
      <c r="P540" s="88"/>
      <c r="Q540" s="88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>
      <c r="A541" s="1"/>
      <c r="B541" s="1"/>
      <c r="C541" s="1"/>
      <c r="D541" s="1"/>
      <c r="E541" s="1"/>
      <c r="F541" s="1"/>
      <c r="G541" s="63"/>
      <c r="H541" s="2"/>
      <c r="I541" s="64"/>
      <c r="J541" s="64"/>
      <c r="K541" s="65"/>
      <c r="L541" s="66"/>
      <c r="M541" s="80"/>
      <c r="N541" s="67"/>
      <c r="O541" s="84"/>
      <c r="P541" s="88"/>
      <c r="Q541" s="88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>
      <c r="A542" s="1"/>
      <c r="B542" s="1"/>
      <c r="C542" s="1"/>
      <c r="D542" s="1"/>
      <c r="E542" s="1"/>
      <c r="F542" s="1"/>
      <c r="G542" s="63"/>
      <c r="H542" s="2"/>
      <c r="I542" s="64"/>
      <c r="J542" s="64"/>
      <c r="K542" s="65"/>
      <c r="L542" s="66"/>
      <c r="M542" s="80"/>
      <c r="N542" s="67"/>
      <c r="O542" s="84"/>
      <c r="P542" s="88"/>
      <c r="Q542" s="88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>
      <c r="A543" s="1"/>
      <c r="B543" s="1"/>
      <c r="C543" s="1"/>
      <c r="D543" s="1"/>
      <c r="E543" s="1"/>
      <c r="F543" s="1"/>
      <c r="G543" s="63"/>
      <c r="H543" s="2"/>
      <c r="I543" s="64"/>
      <c r="J543" s="64"/>
      <c r="K543" s="65"/>
      <c r="L543" s="66"/>
      <c r="M543" s="80"/>
      <c r="N543" s="67"/>
      <c r="O543" s="84"/>
      <c r="P543" s="88"/>
      <c r="Q543" s="88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>
      <c r="A544" s="1"/>
      <c r="B544" s="1"/>
      <c r="C544" s="1"/>
      <c r="D544" s="1"/>
      <c r="E544" s="1"/>
      <c r="F544" s="1"/>
      <c r="G544" s="63"/>
      <c r="H544" s="2"/>
      <c r="I544" s="64"/>
      <c r="J544" s="64"/>
      <c r="K544" s="65"/>
      <c r="L544" s="66"/>
      <c r="M544" s="80"/>
      <c r="N544" s="67"/>
      <c r="O544" s="84"/>
      <c r="P544" s="88"/>
      <c r="Q544" s="88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>
      <c r="A545" s="1"/>
      <c r="B545" s="1"/>
      <c r="C545" s="1"/>
      <c r="D545" s="1"/>
      <c r="E545" s="1"/>
      <c r="F545" s="1"/>
      <c r="G545" s="63"/>
      <c r="H545" s="2"/>
      <c r="I545" s="64"/>
      <c r="J545" s="64"/>
      <c r="K545" s="65"/>
      <c r="L545" s="66"/>
      <c r="M545" s="80"/>
      <c r="N545" s="67"/>
      <c r="O545" s="84"/>
      <c r="P545" s="88"/>
      <c r="Q545" s="88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>
      <c r="A546" s="1"/>
      <c r="B546" s="1"/>
      <c r="C546" s="1"/>
      <c r="D546" s="1"/>
      <c r="E546" s="1"/>
      <c r="F546" s="1"/>
      <c r="G546" s="63"/>
      <c r="H546" s="2"/>
      <c r="I546" s="64"/>
      <c r="J546" s="64"/>
      <c r="K546" s="65"/>
      <c r="L546" s="66"/>
      <c r="M546" s="80"/>
      <c r="N546" s="67"/>
      <c r="O546" s="84"/>
      <c r="P546" s="88"/>
      <c r="Q546" s="88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>
      <c r="A547" s="1"/>
      <c r="B547" s="1"/>
      <c r="C547" s="1"/>
      <c r="D547" s="1"/>
      <c r="E547" s="1"/>
      <c r="F547" s="1"/>
      <c r="G547" s="63"/>
      <c r="H547" s="2"/>
      <c r="I547" s="64"/>
      <c r="J547" s="64"/>
      <c r="K547" s="65"/>
      <c r="L547" s="66"/>
      <c r="M547" s="80"/>
      <c r="N547" s="67"/>
      <c r="O547" s="84"/>
      <c r="P547" s="88"/>
      <c r="Q547" s="88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>
      <c r="A548" s="1"/>
      <c r="B548" s="1"/>
      <c r="C548" s="1"/>
      <c r="D548" s="1"/>
      <c r="E548" s="1"/>
      <c r="F548" s="1"/>
      <c r="G548" s="63"/>
      <c r="H548" s="2"/>
      <c r="I548" s="64"/>
      <c r="J548" s="64"/>
      <c r="K548" s="65"/>
      <c r="L548" s="66"/>
      <c r="M548" s="80"/>
      <c r="N548" s="67"/>
      <c r="O548" s="84"/>
      <c r="P548" s="88"/>
      <c r="Q548" s="88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>
      <c r="A549" s="1"/>
      <c r="B549" s="1"/>
      <c r="C549" s="1"/>
      <c r="D549" s="1"/>
      <c r="E549" s="1"/>
      <c r="F549" s="1"/>
      <c r="G549" s="63"/>
      <c r="H549" s="2"/>
      <c r="I549" s="64"/>
      <c r="J549" s="64"/>
      <c r="K549" s="65"/>
      <c r="L549" s="66"/>
      <c r="M549" s="80"/>
      <c r="N549" s="67"/>
      <c r="O549" s="84"/>
      <c r="P549" s="88"/>
      <c r="Q549" s="88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>
      <c r="A550" s="1"/>
      <c r="B550" s="1"/>
      <c r="C550" s="1"/>
      <c r="D550" s="1"/>
      <c r="E550" s="1"/>
      <c r="F550" s="1"/>
      <c r="G550" s="63"/>
      <c r="H550" s="2"/>
      <c r="I550" s="64"/>
      <c r="J550" s="64"/>
      <c r="K550" s="65"/>
      <c r="L550" s="66"/>
      <c r="M550" s="80"/>
      <c r="N550" s="67"/>
      <c r="O550" s="84"/>
      <c r="P550" s="88"/>
      <c r="Q550" s="88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>
      <c r="A551" s="1"/>
      <c r="B551" s="1"/>
      <c r="C551" s="1"/>
      <c r="D551" s="1"/>
      <c r="E551" s="1"/>
      <c r="F551" s="1"/>
      <c r="G551" s="63"/>
      <c r="H551" s="2"/>
      <c r="I551" s="64"/>
      <c r="J551" s="64"/>
      <c r="K551" s="65"/>
      <c r="L551" s="66"/>
      <c r="M551" s="80"/>
      <c r="N551" s="67"/>
      <c r="O551" s="84"/>
      <c r="P551" s="88"/>
      <c r="Q551" s="88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>
      <c r="A552" s="1"/>
      <c r="B552" s="1"/>
      <c r="C552" s="1"/>
      <c r="D552" s="1"/>
      <c r="E552" s="1"/>
      <c r="F552" s="1"/>
      <c r="G552" s="63"/>
      <c r="H552" s="2"/>
      <c r="I552" s="64"/>
      <c r="J552" s="64"/>
      <c r="K552" s="65"/>
      <c r="L552" s="66"/>
      <c r="M552" s="80"/>
      <c r="N552" s="67"/>
      <c r="O552" s="84"/>
      <c r="P552" s="88"/>
      <c r="Q552" s="88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>
      <c r="A553" s="1"/>
      <c r="B553" s="1"/>
      <c r="C553" s="1"/>
      <c r="D553" s="1"/>
      <c r="E553" s="1"/>
      <c r="F553" s="1"/>
      <c r="G553" s="63"/>
      <c r="H553" s="2"/>
      <c r="I553" s="64"/>
      <c r="J553" s="64"/>
      <c r="K553" s="65"/>
      <c r="L553" s="66"/>
      <c r="M553" s="80"/>
      <c r="N553" s="67"/>
      <c r="O553" s="84"/>
      <c r="P553" s="88"/>
      <c r="Q553" s="88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>
      <c r="A554" s="1"/>
      <c r="B554" s="1"/>
      <c r="C554" s="1"/>
      <c r="D554" s="1"/>
      <c r="E554" s="1"/>
      <c r="F554" s="1"/>
      <c r="G554" s="63"/>
      <c r="H554" s="2"/>
      <c r="I554" s="64"/>
      <c r="J554" s="64"/>
      <c r="K554" s="65"/>
      <c r="L554" s="66"/>
      <c r="M554" s="80"/>
      <c r="N554" s="67"/>
      <c r="O554" s="84"/>
      <c r="P554" s="88"/>
      <c r="Q554" s="88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>
      <c r="A555" s="1"/>
      <c r="B555" s="1"/>
      <c r="C555" s="1"/>
      <c r="D555" s="1"/>
      <c r="E555" s="1"/>
      <c r="F555" s="1"/>
      <c r="G555" s="63"/>
      <c r="H555" s="2"/>
      <c r="I555" s="64"/>
      <c r="J555" s="64"/>
      <c r="K555" s="65"/>
      <c r="L555" s="66"/>
      <c r="M555" s="80"/>
      <c r="N555" s="67"/>
      <c r="O555" s="84"/>
      <c r="P555" s="88"/>
      <c r="Q555" s="88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>
      <c r="A556" s="1"/>
      <c r="B556" s="1"/>
      <c r="C556" s="1"/>
      <c r="D556" s="1"/>
      <c r="E556" s="1"/>
      <c r="F556" s="1"/>
      <c r="G556" s="63"/>
      <c r="H556" s="2"/>
      <c r="I556" s="64"/>
      <c r="J556" s="64"/>
      <c r="K556" s="65"/>
      <c r="L556" s="66"/>
      <c r="M556" s="80"/>
      <c r="N556" s="67"/>
      <c r="O556" s="84"/>
      <c r="P556" s="88"/>
      <c r="Q556" s="88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>
      <c r="A557" s="1"/>
      <c r="B557" s="1"/>
      <c r="C557" s="1"/>
      <c r="D557" s="1"/>
      <c r="E557" s="1"/>
      <c r="F557" s="1"/>
      <c r="G557" s="63"/>
      <c r="H557" s="2"/>
      <c r="I557" s="64"/>
      <c r="J557" s="64"/>
      <c r="K557" s="65"/>
      <c r="L557" s="66"/>
      <c r="M557" s="80"/>
      <c r="N557" s="67"/>
      <c r="O557" s="84"/>
      <c r="P557" s="88"/>
      <c r="Q557" s="88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>
      <c r="A558" s="1"/>
      <c r="B558" s="1"/>
      <c r="C558" s="1"/>
      <c r="D558" s="1"/>
      <c r="E558" s="1"/>
      <c r="F558" s="1"/>
      <c r="G558" s="63"/>
      <c r="H558" s="2"/>
      <c r="I558" s="64"/>
      <c r="J558" s="64"/>
      <c r="K558" s="65"/>
      <c r="L558" s="66"/>
      <c r="M558" s="80"/>
      <c r="N558" s="67"/>
      <c r="O558" s="84"/>
      <c r="P558" s="88"/>
      <c r="Q558" s="88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>
      <c r="A559" s="1"/>
      <c r="B559" s="1"/>
      <c r="C559" s="1"/>
      <c r="D559" s="1"/>
      <c r="E559" s="1"/>
      <c r="F559" s="1"/>
      <c r="G559" s="63"/>
      <c r="H559" s="2"/>
      <c r="I559" s="64"/>
      <c r="J559" s="64"/>
      <c r="K559" s="65"/>
      <c r="L559" s="66"/>
      <c r="M559" s="80"/>
      <c r="N559" s="67"/>
      <c r="O559" s="84"/>
      <c r="P559" s="88"/>
      <c r="Q559" s="88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>
      <c r="A560" s="1"/>
      <c r="B560" s="1"/>
      <c r="C560" s="1"/>
      <c r="D560" s="1"/>
      <c r="E560" s="1"/>
      <c r="F560" s="1"/>
      <c r="G560" s="63"/>
      <c r="H560" s="2"/>
      <c r="I560" s="64"/>
      <c r="J560" s="64"/>
      <c r="K560" s="65"/>
      <c r="L560" s="66"/>
      <c r="M560" s="80"/>
      <c r="N560" s="67"/>
      <c r="O560" s="84"/>
      <c r="P560" s="88"/>
      <c r="Q560" s="88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>
      <c r="A561" s="1"/>
      <c r="B561" s="1"/>
      <c r="C561" s="1"/>
      <c r="D561" s="1"/>
      <c r="E561" s="1"/>
      <c r="F561" s="1"/>
      <c r="G561" s="63"/>
      <c r="H561" s="2"/>
      <c r="I561" s="64"/>
      <c r="J561" s="64"/>
      <c r="K561" s="65"/>
      <c r="L561" s="66"/>
      <c r="M561" s="80"/>
      <c r="N561" s="67"/>
      <c r="O561" s="84"/>
      <c r="P561" s="88"/>
      <c r="Q561" s="88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>
      <c r="A562" s="1"/>
      <c r="B562" s="1"/>
      <c r="C562" s="1"/>
      <c r="D562" s="1"/>
      <c r="E562" s="1"/>
      <c r="F562" s="1"/>
      <c r="G562" s="63"/>
      <c r="H562" s="2"/>
      <c r="I562" s="64"/>
      <c r="J562" s="64"/>
      <c r="K562" s="65"/>
      <c r="L562" s="66"/>
      <c r="M562" s="80"/>
      <c r="N562" s="67"/>
      <c r="O562" s="84"/>
      <c r="P562" s="88"/>
      <c r="Q562" s="88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>
      <c r="A563" s="1"/>
      <c r="B563" s="1"/>
      <c r="C563" s="1"/>
      <c r="D563" s="1"/>
      <c r="E563" s="1"/>
      <c r="F563" s="1"/>
      <c r="G563" s="63"/>
      <c r="H563" s="2"/>
      <c r="I563" s="64"/>
      <c r="J563" s="64"/>
      <c r="K563" s="65"/>
      <c r="L563" s="66"/>
      <c r="M563" s="80"/>
      <c r="N563" s="67"/>
      <c r="O563" s="84"/>
      <c r="P563" s="88"/>
      <c r="Q563" s="88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>
      <c r="A564" s="1"/>
      <c r="B564" s="1"/>
      <c r="C564" s="1"/>
      <c r="D564" s="1"/>
      <c r="E564" s="1"/>
      <c r="F564" s="1"/>
      <c r="G564" s="63"/>
      <c r="H564" s="2"/>
      <c r="I564" s="64"/>
      <c r="J564" s="64"/>
      <c r="K564" s="65"/>
      <c r="L564" s="66"/>
      <c r="M564" s="80"/>
      <c r="N564" s="67"/>
      <c r="O564" s="84"/>
      <c r="P564" s="88"/>
      <c r="Q564" s="88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>
      <c r="A565" s="1"/>
      <c r="B565" s="1"/>
      <c r="C565" s="1"/>
      <c r="D565" s="1"/>
      <c r="E565" s="1"/>
      <c r="F565" s="1"/>
      <c r="G565" s="63"/>
      <c r="H565" s="2"/>
      <c r="I565" s="64"/>
      <c r="J565" s="64"/>
      <c r="K565" s="65"/>
      <c r="L565" s="66"/>
      <c r="M565" s="80"/>
      <c r="N565" s="67"/>
      <c r="O565" s="84"/>
      <c r="P565" s="88"/>
      <c r="Q565" s="88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>
      <c r="A566" s="1"/>
      <c r="B566" s="1"/>
      <c r="C566" s="1"/>
      <c r="D566" s="1"/>
      <c r="E566" s="1"/>
      <c r="F566" s="1"/>
      <c r="G566" s="63"/>
      <c r="H566" s="2"/>
      <c r="I566" s="64"/>
      <c r="J566" s="64"/>
      <c r="K566" s="65"/>
      <c r="L566" s="66"/>
      <c r="M566" s="80"/>
      <c r="N566" s="67"/>
      <c r="O566" s="84"/>
      <c r="P566" s="88"/>
      <c r="Q566" s="88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>
      <c r="A567" s="1"/>
      <c r="B567" s="1"/>
      <c r="C567" s="1"/>
      <c r="D567" s="1"/>
      <c r="E567" s="1"/>
      <c r="F567" s="1"/>
      <c r="G567" s="63"/>
      <c r="H567" s="2"/>
      <c r="I567" s="64"/>
      <c r="J567" s="64"/>
      <c r="K567" s="65"/>
      <c r="L567" s="66"/>
      <c r="M567" s="80"/>
      <c r="N567" s="67"/>
      <c r="O567" s="84"/>
      <c r="P567" s="88"/>
      <c r="Q567" s="88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>
      <c r="A568" s="1"/>
      <c r="B568" s="1"/>
      <c r="C568" s="1"/>
      <c r="D568" s="1"/>
      <c r="E568" s="1"/>
      <c r="F568" s="1"/>
      <c r="G568" s="63"/>
      <c r="H568" s="2"/>
      <c r="I568" s="64"/>
      <c r="J568" s="64"/>
      <c r="K568" s="65"/>
      <c r="L568" s="66"/>
      <c r="M568" s="80"/>
      <c r="N568" s="67"/>
      <c r="O568" s="84"/>
      <c r="P568" s="88"/>
      <c r="Q568" s="88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>
      <c r="A569" s="1"/>
      <c r="B569" s="1"/>
      <c r="C569" s="1"/>
      <c r="D569" s="1"/>
      <c r="E569" s="1"/>
      <c r="F569" s="1"/>
      <c r="G569" s="63"/>
      <c r="H569" s="2"/>
      <c r="I569" s="64"/>
      <c r="J569" s="64"/>
      <c r="K569" s="65"/>
      <c r="L569" s="66"/>
      <c r="M569" s="80"/>
      <c r="N569" s="67"/>
      <c r="O569" s="84"/>
      <c r="P569" s="88"/>
      <c r="Q569" s="88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>
      <c r="A570" s="1"/>
      <c r="B570" s="1"/>
      <c r="C570" s="1"/>
      <c r="D570" s="1"/>
      <c r="E570" s="1"/>
      <c r="F570" s="1"/>
      <c r="G570" s="63"/>
      <c r="H570" s="2"/>
      <c r="I570" s="64"/>
      <c r="J570" s="64"/>
      <c r="K570" s="65"/>
      <c r="L570" s="66"/>
      <c r="M570" s="80"/>
      <c r="N570" s="67"/>
      <c r="O570" s="84"/>
      <c r="P570" s="88"/>
      <c r="Q570" s="88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>
      <c r="A571" s="1"/>
      <c r="B571" s="1"/>
      <c r="C571" s="1"/>
      <c r="D571" s="1"/>
      <c r="E571" s="1"/>
      <c r="F571" s="1"/>
      <c r="G571" s="63"/>
      <c r="H571" s="2"/>
      <c r="I571" s="64"/>
      <c r="J571" s="64"/>
      <c r="K571" s="65"/>
      <c r="L571" s="66"/>
      <c r="M571" s="80"/>
      <c r="N571" s="67"/>
      <c r="O571" s="84"/>
      <c r="P571" s="88"/>
      <c r="Q571" s="88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>
      <c r="A572" s="1"/>
      <c r="B572" s="1"/>
      <c r="C572" s="1"/>
      <c r="D572" s="1"/>
      <c r="E572" s="1"/>
      <c r="F572" s="1"/>
      <c r="G572" s="63"/>
      <c r="H572" s="2"/>
      <c r="I572" s="64"/>
      <c r="J572" s="64"/>
      <c r="K572" s="65"/>
      <c r="L572" s="66"/>
      <c r="M572" s="80"/>
      <c r="N572" s="67"/>
      <c r="O572" s="84"/>
      <c r="P572" s="88"/>
      <c r="Q572" s="88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>
      <c r="A573" s="1"/>
      <c r="B573" s="1"/>
      <c r="C573" s="1"/>
      <c r="D573" s="1"/>
      <c r="E573" s="1"/>
      <c r="F573" s="1"/>
      <c r="G573" s="63"/>
      <c r="H573" s="2"/>
      <c r="I573" s="64"/>
      <c r="J573" s="64"/>
      <c r="K573" s="65"/>
      <c r="L573" s="66"/>
      <c r="M573" s="80"/>
      <c r="N573" s="67"/>
      <c r="O573" s="84"/>
      <c r="P573" s="88"/>
      <c r="Q573" s="88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>
      <c r="A574" s="1"/>
      <c r="B574" s="1"/>
      <c r="C574" s="1"/>
      <c r="D574" s="1"/>
      <c r="E574" s="1"/>
      <c r="F574" s="1"/>
      <c r="G574" s="63"/>
      <c r="H574" s="2"/>
      <c r="I574" s="64"/>
      <c r="J574" s="64"/>
      <c r="K574" s="65"/>
      <c r="L574" s="66"/>
      <c r="M574" s="80"/>
      <c r="N574" s="67"/>
      <c r="O574" s="84"/>
      <c r="P574" s="88"/>
      <c r="Q574" s="88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>
      <c r="A575" s="1"/>
      <c r="B575" s="1"/>
      <c r="C575" s="1"/>
      <c r="D575" s="1"/>
      <c r="E575" s="1"/>
      <c r="F575" s="1"/>
      <c r="G575" s="63"/>
      <c r="H575" s="2"/>
      <c r="I575" s="64"/>
      <c r="J575" s="64"/>
      <c r="K575" s="65"/>
      <c r="L575" s="66"/>
      <c r="M575" s="80"/>
      <c r="N575" s="67"/>
      <c r="O575" s="84"/>
      <c r="P575" s="88"/>
      <c r="Q575" s="88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>
      <c r="A576" s="1"/>
      <c r="B576" s="1"/>
      <c r="C576" s="1"/>
      <c r="D576" s="1"/>
      <c r="E576" s="1"/>
      <c r="F576" s="1"/>
      <c r="G576" s="63"/>
      <c r="H576" s="2"/>
      <c r="I576" s="64"/>
      <c r="J576" s="64"/>
      <c r="K576" s="65"/>
      <c r="L576" s="66"/>
      <c r="M576" s="80"/>
      <c r="N576" s="67"/>
      <c r="O576" s="84"/>
      <c r="P576" s="88"/>
      <c r="Q576" s="88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>
      <c r="A577" s="1"/>
      <c r="B577" s="1"/>
      <c r="C577" s="1"/>
      <c r="D577" s="1"/>
      <c r="E577" s="1"/>
      <c r="F577" s="1"/>
      <c r="G577" s="63"/>
      <c r="H577" s="2"/>
      <c r="I577" s="64"/>
      <c r="J577" s="64"/>
      <c r="K577" s="65"/>
      <c r="L577" s="66"/>
      <c r="M577" s="80"/>
      <c r="N577" s="67"/>
      <c r="O577" s="84"/>
      <c r="P577" s="88"/>
      <c r="Q577" s="88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>
      <c r="A578" s="1"/>
      <c r="B578" s="1"/>
      <c r="C578" s="1"/>
      <c r="D578" s="1"/>
      <c r="E578" s="1"/>
      <c r="F578" s="1"/>
      <c r="G578" s="63"/>
      <c r="H578" s="2"/>
      <c r="I578" s="64"/>
      <c r="J578" s="64"/>
      <c r="K578" s="65"/>
      <c r="L578" s="66"/>
      <c r="M578" s="80"/>
      <c r="N578" s="67"/>
      <c r="O578" s="84"/>
      <c r="P578" s="88"/>
      <c r="Q578" s="88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>
      <c r="A579" s="1"/>
      <c r="B579" s="1"/>
      <c r="C579" s="1"/>
      <c r="D579" s="1"/>
      <c r="E579" s="1"/>
      <c r="F579" s="1"/>
      <c r="G579" s="63"/>
      <c r="H579" s="2"/>
      <c r="I579" s="64"/>
      <c r="J579" s="64"/>
      <c r="K579" s="65"/>
      <c r="L579" s="66"/>
      <c r="M579" s="80"/>
      <c r="N579" s="67"/>
      <c r="O579" s="84"/>
      <c r="P579" s="88"/>
      <c r="Q579" s="88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>
      <c r="A580" s="1"/>
      <c r="B580" s="1"/>
      <c r="C580" s="1"/>
      <c r="D580" s="1"/>
      <c r="E580" s="1"/>
      <c r="F580" s="1"/>
      <c r="G580" s="63"/>
      <c r="H580" s="2"/>
      <c r="I580" s="64"/>
      <c r="J580" s="64"/>
      <c r="K580" s="65"/>
      <c r="L580" s="66"/>
      <c r="M580" s="80"/>
      <c r="N580" s="67"/>
      <c r="O580" s="84"/>
      <c r="P580" s="88"/>
      <c r="Q580" s="88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>
      <c r="A581" s="1"/>
      <c r="B581" s="1"/>
      <c r="C581" s="1"/>
      <c r="D581" s="1"/>
      <c r="E581" s="1"/>
      <c r="F581" s="1"/>
      <c r="G581" s="63"/>
      <c r="H581" s="2"/>
      <c r="I581" s="64"/>
      <c r="J581" s="64"/>
      <c r="K581" s="65"/>
      <c r="L581" s="66"/>
      <c r="M581" s="80"/>
      <c r="N581" s="67"/>
      <c r="O581" s="84"/>
      <c r="P581" s="88"/>
      <c r="Q581" s="88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>
      <c r="A582" s="1"/>
      <c r="B582" s="1"/>
      <c r="C582" s="1"/>
      <c r="D582" s="1"/>
      <c r="E582" s="1"/>
      <c r="F582" s="1"/>
      <c r="G582" s="63"/>
      <c r="H582" s="2"/>
      <c r="I582" s="64"/>
      <c r="J582" s="64"/>
      <c r="K582" s="65"/>
      <c r="L582" s="66"/>
      <c r="M582" s="80"/>
      <c r="N582" s="67"/>
      <c r="O582" s="84"/>
      <c r="P582" s="88"/>
      <c r="Q582" s="88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>
      <c r="A583" s="1"/>
      <c r="B583" s="1"/>
      <c r="C583" s="1"/>
      <c r="D583" s="1"/>
      <c r="E583" s="1"/>
      <c r="F583" s="1"/>
      <c r="G583" s="63"/>
      <c r="H583" s="2"/>
      <c r="I583" s="64"/>
      <c r="J583" s="64"/>
      <c r="K583" s="65"/>
      <c r="L583" s="66"/>
      <c r="M583" s="80"/>
      <c r="N583" s="67"/>
      <c r="O583" s="84"/>
      <c r="P583" s="88"/>
      <c r="Q583" s="88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>
      <c r="A584" s="1"/>
      <c r="B584" s="1"/>
      <c r="C584" s="1"/>
      <c r="D584" s="1"/>
      <c r="E584" s="1"/>
      <c r="F584" s="1"/>
      <c r="G584" s="63"/>
      <c r="H584" s="2"/>
      <c r="I584" s="64"/>
      <c r="J584" s="64"/>
      <c r="K584" s="65"/>
      <c r="L584" s="66"/>
      <c r="M584" s="80"/>
      <c r="N584" s="67"/>
      <c r="O584" s="84"/>
      <c r="P584" s="88"/>
      <c r="Q584" s="88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>
      <c r="A585" s="1"/>
      <c r="B585" s="1"/>
      <c r="C585" s="1"/>
      <c r="D585" s="1"/>
      <c r="E585" s="1"/>
      <c r="F585" s="1"/>
      <c r="G585" s="63"/>
      <c r="H585" s="2"/>
      <c r="I585" s="64"/>
      <c r="J585" s="64"/>
      <c r="K585" s="65"/>
      <c r="L585" s="66"/>
      <c r="M585" s="80"/>
      <c r="N585" s="67"/>
      <c r="O585" s="84"/>
      <c r="P585" s="88"/>
      <c r="Q585" s="88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>
      <c r="A586" s="1"/>
      <c r="B586" s="1"/>
      <c r="C586" s="1"/>
      <c r="D586" s="1"/>
      <c r="E586" s="1"/>
      <c r="F586" s="1"/>
      <c r="G586" s="63"/>
      <c r="H586" s="2"/>
      <c r="I586" s="64"/>
      <c r="J586" s="64"/>
      <c r="K586" s="65"/>
      <c r="L586" s="66"/>
      <c r="M586" s="80"/>
      <c r="N586" s="67"/>
      <c r="O586" s="84"/>
      <c r="P586" s="88"/>
      <c r="Q586" s="88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>
      <c r="A587" s="1"/>
      <c r="B587" s="1"/>
      <c r="C587" s="1"/>
      <c r="D587" s="1"/>
      <c r="E587" s="1"/>
      <c r="F587" s="1"/>
      <c r="G587" s="63"/>
      <c r="H587" s="2"/>
      <c r="I587" s="64"/>
      <c r="J587" s="64"/>
      <c r="K587" s="65"/>
      <c r="L587" s="66"/>
      <c r="M587" s="80"/>
      <c r="N587" s="67"/>
      <c r="O587" s="84"/>
      <c r="P587" s="88"/>
      <c r="Q587" s="88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>
      <c r="A588" s="1"/>
      <c r="B588" s="1"/>
      <c r="C588" s="1"/>
      <c r="D588" s="1"/>
      <c r="E588" s="1"/>
      <c r="F588" s="1"/>
      <c r="G588" s="63"/>
      <c r="H588" s="2"/>
      <c r="I588" s="64"/>
      <c r="J588" s="64"/>
      <c r="K588" s="65"/>
      <c r="L588" s="66"/>
      <c r="M588" s="80"/>
      <c r="N588" s="67"/>
      <c r="O588" s="84"/>
      <c r="P588" s="88"/>
      <c r="Q588" s="88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>
      <c r="A589" s="1"/>
      <c r="B589" s="1"/>
      <c r="C589" s="1"/>
      <c r="D589" s="1"/>
      <c r="E589" s="1"/>
      <c r="F589" s="1"/>
      <c r="G589" s="63"/>
      <c r="H589" s="2"/>
      <c r="I589" s="64"/>
      <c r="J589" s="64"/>
      <c r="K589" s="65"/>
      <c r="L589" s="66"/>
      <c r="M589" s="80"/>
      <c r="N589" s="67"/>
      <c r="O589" s="84"/>
      <c r="P589" s="88"/>
      <c r="Q589" s="88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>
      <c r="A590" s="1"/>
      <c r="B590" s="1"/>
      <c r="C590" s="1"/>
      <c r="D590" s="1"/>
      <c r="E590" s="1"/>
      <c r="F590" s="1"/>
      <c r="G590" s="63"/>
      <c r="H590" s="2"/>
      <c r="I590" s="64"/>
      <c r="J590" s="64"/>
      <c r="K590" s="65"/>
      <c r="L590" s="66"/>
      <c r="M590" s="80"/>
      <c r="N590" s="67"/>
      <c r="O590" s="84"/>
      <c r="P590" s="88"/>
      <c r="Q590" s="88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>
      <c r="A591" s="1"/>
      <c r="B591" s="1"/>
      <c r="C591" s="1"/>
      <c r="D591" s="1"/>
      <c r="E591" s="1"/>
      <c r="F591" s="1"/>
      <c r="G591" s="63"/>
      <c r="H591" s="2"/>
      <c r="I591" s="64"/>
      <c r="J591" s="64"/>
      <c r="K591" s="65"/>
      <c r="L591" s="66"/>
      <c r="M591" s="80"/>
      <c r="N591" s="67"/>
      <c r="O591" s="84"/>
      <c r="P591" s="88"/>
      <c r="Q591" s="88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>
      <c r="A592" s="1"/>
      <c r="B592" s="1"/>
      <c r="C592" s="1"/>
      <c r="D592" s="1"/>
      <c r="E592" s="1"/>
      <c r="F592" s="1"/>
      <c r="G592" s="63"/>
      <c r="H592" s="2"/>
      <c r="I592" s="64"/>
      <c r="J592" s="64"/>
      <c r="K592" s="65"/>
      <c r="L592" s="66"/>
      <c r="M592" s="80"/>
      <c r="N592" s="67"/>
      <c r="O592" s="84"/>
      <c r="P592" s="88"/>
      <c r="Q592" s="88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>
      <c r="A593" s="1"/>
      <c r="B593" s="1"/>
      <c r="C593" s="1"/>
      <c r="D593" s="1"/>
      <c r="E593" s="1"/>
      <c r="F593" s="1"/>
      <c r="G593" s="63"/>
      <c r="H593" s="2"/>
      <c r="I593" s="64"/>
      <c r="J593" s="64"/>
      <c r="K593" s="65"/>
      <c r="L593" s="66"/>
      <c r="M593" s="80"/>
      <c r="N593" s="67"/>
      <c r="O593" s="84"/>
      <c r="P593" s="88"/>
      <c r="Q593" s="88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>
      <c r="A594" s="1"/>
      <c r="B594" s="1"/>
      <c r="C594" s="1"/>
      <c r="D594" s="1"/>
      <c r="E594" s="1"/>
      <c r="F594" s="1"/>
      <c r="G594" s="63"/>
      <c r="H594" s="2"/>
      <c r="I594" s="64"/>
      <c r="J594" s="64"/>
      <c r="K594" s="65"/>
      <c r="L594" s="66"/>
      <c r="M594" s="80"/>
      <c r="N594" s="67"/>
      <c r="O594" s="84"/>
      <c r="P594" s="88"/>
      <c r="Q594" s="88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>
      <c r="A595" s="1"/>
      <c r="B595" s="1"/>
      <c r="C595" s="1"/>
      <c r="D595" s="1"/>
      <c r="E595" s="1"/>
      <c r="F595" s="1"/>
      <c r="G595" s="63"/>
      <c r="H595" s="2"/>
      <c r="I595" s="64"/>
      <c r="J595" s="64"/>
      <c r="K595" s="65"/>
      <c r="L595" s="66"/>
      <c r="M595" s="80"/>
      <c r="N595" s="67"/>
      <c r="O595" s="84"/>
      <c r="P595" s="88"/>
      <c r="Q595" s="88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>
      <c r="A596" s="1"/>
      <c r="B596" s="1"/>
      <c r="C596" s="1"/>
      <c r="D596" s="1"/>
      <c r="E596" s="1"/>
      <c r="F596" s="1"/>
      <c r="G596" s="63"/>
      <c r="H596" s="2"/>
      <c r="I596" s="64"/>
      <c r="J596" s="64"/>
      <c r="K596" s="65"/>
      <c r="L596" s="66"/>
      <c r="M596" s="80"/>
      <c r="N596" s="67"/>
      <c r="O596" s="84"/>
      <c r="P596" s="88"/>
      <c r="Q596" s="88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>
      <c r="A597" s="1"/>
      <c r="B597" s="1"/>
      <c r="C597" s="1"/>
      <c r="D597" s="1"/>
      <c r="E597" s="1"/>
      <c r="F597" s="1"/>
      <c r="G597" s="63"/>
      <c r="H597" s="2"/>
      <c r="I597" s="64"/>
      <c r="J597" s="64"/>
      <c r="K597" s="65"/>
      <c r="L597" s="66"/>
      <c r="M597" s="80"/>
      <c r="N597" s="67"/>
      <c r="O597" s="84"/>
      <c r="P597" s="88"/>
      <c r="Q597" s="88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>
      <c r="A598" s="1"/>
      <c r="B598" s="1"/>
      <c r="C598" s="1"/>
      <c r="D598" s="1"/>
      <c r="E598" s="1"/>
      <c r="F598" s="1"/>
      <c r="G598" s="63"/>
      <c r="H598" s="2"/>
      <c r="I598" s="64"/>
      <c r="J598" s="64"/>
      <c r="K598" s="65"/>
      <c r="L598" s="66"/>
      <c r="M598" s="80"/>
      <c r="N598" s="67"/>
      <c r="O598" s="84"/>
      <c r="P598" s="88"/>
      <c r="Q598" s="88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>
      <c r="A599" s="1"/>
      <c r="B599" s="1"/>
      <c r="C599" s="1"/>
      <c r="D599" s="1"/>
      <c r="E599" s="1"/>
      <c r="F599" s="1"/>
      <c r="G599" s="63"/>
      <c r="H599" s="2"/>
      <c r="I599" s="64"/>
      <c r="J599" s="64"/>
      <c r="K599" s="65"/>
      <c r="L599" s="66"/>
      <c r="M599" s="80"/>
      <c r="N599" s="67"/>
      <c r="O599" s="84"/>
      <c r="P599" s="88"/>
      <c r="Q599" s="88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>
      <c r="A600" s="1"/>
      <c r="B600" s="1"/>
      <c r="C600" s="1"/>
      <c r="D600" s="1"/>
      <c r="E600" s="1"/>
      <c r="F600" s="1"/>
      <c r="G600" s="63"/>
      <c r="H600" s="2"/>
      <c r="I600" s="64"/>
      <c r="J600" s="64"/>
      <c r="K600" s="65"/>
      <c r="L600" s="66"/>
      <c r="M600" s="80"/>
      <c r="N600" s="67"/>
      <c r="O600" s="84"/>
      <c r="P600" s="88"/>
      <c r="Q600" s="88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>
      <c r="A601" s="1"/>
      <c r="B601" s="1"/>
      <c r="C601" s="1"/>
      <c r="D601" s="1"/>
      <c r="E601" s="1"/>
      <c r="F601" s="1"/>
      <c r="G601" s="63"/>
      <c r="H601" s="2"/>
      <c r="I601" s="64"/>
      <c r="J601" s="64"/>
      <c r="K601" s="65"/>
      <c r="L601" s="66"/>
      <c r="M601" s="80"/>
      <c r="N601" s="67"/>
      <c r="O601" s="84"/>
      <c r="P601" s="88"/>
      <c r="Q601" s="88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>
      <c r="A602" s="1"/>
      <c r="B602" s="1"/>
      <c r="C602" s="1"/>
      <c r="D602" s="1"/>
      <c r="E602" s="1"/>
      <c r="F602" s="1"/>
      <c r="G602" s="63"/>
      <c r="H602" s="2"/>
      <c r="I602" s="64"/>
      <c r="J602" s="64"/>
      <c r="K602" s="65"/>
      <c r="L602" s="66"/>
      <c r="M602" s="80"/>
      <c r="N602" s="67"/>
      <c r="O602" s="84"/>
      <c r="P602" s="88"/>
      <c r="Q602" s="88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>
      <c r="A603" s="1"/>
      <c r="B603" s="1"/>
      <c r="C603" s="1"/>
      <c r="D603" s="1"/>
      <c r="E603" s="1"/>
      <c r="F603" s="1"/>
      <c r="G603" s="63"/>
      <c r="H603" s="2"/>
      <c r="I603" s="64"/>
      <c r="J603" s="64"/>
      <c r="K603" s="65"/>
      <c r="L603" s="66"/>
      <c r="M603" s="80"/>
      <c r="N603" s="67"/>
      <c r="O603" s="84"/>
      <c r="P603" s="88"/>
      <c r="Q603" s="88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>
      <c r="A604" s="1"/>
      <c r="B604" s="1"/>
      <c r="C604" s="1"/>
      <c r="D604" s="1"/>
      <c r="E604" s="1"/>
      <c r="F604" s="1"/>
      <c r="G604" s="63"/>
      <c r="H604" s="2"/>
      <c r="I604" s="64"/>
      <c r="J604" s="64"/>
      <c r="K604" s="65"/>
      <c r="L604" s="66"/>
      <c r="M604" s="80"/>
      <c r="N604" s="67"/>
      <c r="O604" s="84"/>
      <c r="P604" s="88"/>
      <c r="Q604" s="88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>
      <c r="A605" s="1"/>
      <c r="B605" s="1"/>
      <c r="C605" s="1"/>
      <c r="D605" s="1"/>
      <c r="E605" s="1"/>
      <c r="F605" s="1"/>
      <c r="G605" s="63"/>
      <c r="H605" s="2"/>
      <c r="I605" s="64"/>
      <c r="J605" s="64"/>
      <c r="K605" s="65"/>
      <c r="L605" s="66"/>
      <c r="M605" s="80"/>
      <c r="N605" s="67"/>
      <c r="O605" s="84"/>
      <c r="P605" s="88"/>
      <c r="Q605" s="88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>
      <c r="A606" s="1"/>
      <c r="B606" s="1"/>
      <c r="C606" s="1"/>
      <c r="D606" s="1"/>
      <c r="E606" s="1"/>
      <c r="F606" s="1"/>
      <c r="G606" s="63"/>
      <c r="H606" s="2"/>
      <c r="I606" s="64"/>
      <c r="J606" s="64"/>
      <c r="K606" s="65"/>
      <c r="L606" s="66"/>
      <c r="M606" s="80"/>
      <c r="N606" s="67"/>
      <c r="O606" s="84"/>
      <c r="P606" s="88"/>
      <c r="Q606" s="88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>
      <c r="A607" s="1"/>
      <c r="B607" s="1"/>
      <c r="C607" s="1"/>
      <c r="D607" s="1"/>
      <c r="E607" s="1"/>
      <c r="F607" s="1"/>
      <c r="G607" s="63"/>
      <c r="H607" s="2"/>
      <c r="I607" s="64"/>
      <c r="J607" s="64"/>
      <c r="K607" s="65"/>
      <c r="L607" s="66"/>
      <c r="M607" s="80"/>
      <c r="N607" s="67"/>
      <c r="O607" s="84"/>
      <c r="P607" s="88"/>
      <c r="Q607" s="88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>
      <c r="A608" s="1"/>
      <c r="B608" s="1"/>
      <c r="C608" s="1"/>
      <c r="D608" s="1"/>
      <c r="E608" s="1"/>
      <c r="F608" s="1"/>
      <c r="G608" s="63"/>
      <c r="H608" s="2"/>
      <c r="I608" s="64"/>
      <c r="J608" s="64"/>
      <c r="K608" s="65"/>
      <c r="L608" s="66"/>
      <c r="M608" s="80"/>
      <c r="N608" s="67"/>
      <c r="O608" s="84"/>
      <c r="P608" s="88"/>
      <c r="Q608" s="88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>
      <c r="A609" s="1"/>
      <c r="B609" s="1"/>
      <c r="C609" s="1"/>
      <c r="D609" s="1"/>
      <c r="E609" s="1"/>
      <c r="F609" s="1"/>
      <c r="G609" s="63"/>
      <c r="H609" s="2"/>
      <c r="I609" s="64"/>
      <c r="J609" s="64"/>
      <c r="K609" s="65"/>
      <c r="L609" s="66"/>
      <c r="M609" s="80"/>
      <c r="N609" s="67"/>
      <c r="O609" s="84"/>
      <c r="P609" s="88"/>
      <c r="Q609" s="88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>
      <c r="A610" s="1"/>
      <c r="B610" s="1"/>
      <c r="C610" s="1"/>
      <c r="D610" s="1"/>
      <c r="E610" s="1"/>
      <c r="F610" s="1"/>
      <c r="G610" s="63"/>
      <c r="H610" s="2"/>
      <c r="I610" s="64"/>
      <c r="J610" s="64"/>
      <c r="K610" s="65"/>
      <c r="L610" s="66"/>
      <c r="M610" s="80"/>
      <c r="N610" s="67"/>
      <c r="O610" s="84"/>
      <c r="P610" s="88"/>
      <c r="Q610" s="88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>
      <c r="A611" s="1"/>
      <c r="B611" s="1"/>
      <c r="C611" s="1"/>
      <c r="D611" s="1"/>
      <c r="E611" s="1"/>
      <c r="F611" s="1"/>
      <c r="G611" s="63"/>
      <c r="H611" s="2"/>
      <c r="I611" s="64"/>
      <c r="J611" s="64"/>
      <c r="K611" s="65"/>
      <c r="L611" s="66"/>
      <c r="M611" s="80"/>
      <c r="N611" s="67"/>
      <c r="O611" s="84"/>
      <c r="P611" s="88"/>
      <c r="Q611" s="88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>
      <c r="A612" s="1"/>
      <c r="B612" s="1"/>
      <c r="C612" s="1"/>
      <c r="D612" s="1"/>
      <c r="E612" s="1"/>
      <c r="F612" s="1"/>
      <c r="G612" s="63"/>
      <c r="H612" s="2"/>
      <c r="I612" s="64"/>
      <c r="J612" s="64"/>
      <c r="K612" s="65"/>
      <c r="L612" s="66"/>
      <c r="M612" s="80"/>
      <c r="N612" s="67"/>
      <c r="O612" s="84"/>
      <c r="P612" s="88"/>
      <c r="Q612" s="88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>
      <c r="A613" s="1"/>
      <c r="B613" s="1"/>
      <c r="C613" s="1"/>
      <c r="D613" s="1"/>
      <c r="E613" s="1"/>
      <c r="F613" s="1"/>
      <c r="G613" s="63"/>
      <c r="H613" s="2"/>
      <c r="I613" s="64"/>
      <c r="J613" s="64"/>
      <c r="K613" s="65"/>
      <c r="L613" s="66"/>
      <c r="M613" s="80"/>
      <c r="N613" s="67"/>
      <c r="O613" s="84"/>
      <c r="P613" s="88"/>
      <c r="Q613" s="88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>
      <c r="A614" s="1"/>
      <c r="B614" s="1"/>
      <c r="C614" s="1"/>
      <c r="D614" s="1"/>
      <c r="E614" s="1"/>
      <c r="F614" s="1"/>
      <c r="G614" s="63"/>
      <c r="H614" s="2"/>
      <c r="I614" s="64"/>
      <c r="J614" s="64"/>
      <c r="K614" s="65"/>
      <c r="L614" s="66"/>
      <c r="M614" s="80"/>
      <c r="N614" s="67"/>
      <c r="O614" s="84"/>
      <c r="P614" s="88"/>
      <c r="Q614" s="88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>
      <c r="A615" s="1"/>
      <c r="B615" s="1"/>
      <c r="C615" s="1"/>
      <c r="D615" s="1"/>
      <c r="E615" s="1"/>
      <c r="F615" s="1"/>
      <c r="G615" s="63"/>
      <c r="H615" s="2"/>
      <c r="I615" s="64"/>
      <c r="J615" s="64"/>
      <c r="K615" s="65"/>
      <c r="L615" s="66"/>
      <c r="M615" s="80"/>
      <c r="N615" s="67"/>
      <c r="O615" s="84"/>
      <c r="P615" s="88"/>
      <c r="Q615" s="88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>
      <c r="A616" s="1"/>
      <c r="B616" s="1"/>
      <c r="C616" s="1"/>
      <c r="D616" s="1"/>
      <c r="E616" s="1"/>
      <c r="F616" s="1"/>
      <c r="G616" s="63"/>
      <c r="H616" s="2"/>
      <c r="I616" s="64"/>
      <c r="J616" s="64"/>
      <c r="K616" s="65"/>
      <c r="L616" s="66"/>
      <c r="M616" s="80"/>
      <c r="N616" s="67"/>
      <c r="O616" s="84"/>
      <c r="P616" s="88"/>
      <c r="Q616" s="88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>
      <c r="A617" s="1"/>
      <c r="B617" s="1"/>
      <c r="C617" s="1"/>
      <c r="D617" s="1"/>
      <c r="E617" s="1"/>
      <c r="F617" s="1"/>
      <c r="G617" s="63"/>
      <c r="H617" s="2"/>
      <c r="I617" s="64"/>
      <c r="J617" s="64"/>
      <c r="K617" s="65"/>
      <c r="L617" s="66"/>
      <c r="M617" s="80"/>
      <c r="N617" s="67"/>
      <c r="O617" s="84"/>
      <c r="P617" s="88"/>
      <c r="Q617" s="88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>
      <c r="A618" s="1"/>
      <c r="B618" s="1"/>
      <c r="C618" s="1"/>
      <c r="D618" s="1"/>
      <c r="E618" s="1"/>
      <c r="F618" s="1"/>
      <c r="G618" s="63"/>
      <c r="H618" s="2"/>
      <c r="I618" s="64"/>
      <c r="J618" s="64"/>
      <c r="K618" s="65"/>
      <c r="L618" s="66"/>
      <c r="M618" s="80"/>
      <c r="N618" s="67"/>
      <c r="O618" s="84"/>
      <c r="P618" s="88"/>
      <c r="Q618" s="88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>
      <c r="A619" s="1"/>
      <c r="B619" s="1"/>
      <c r="C619" s="1"/>
      <c r="D619" s="1"/>
      <c r="E619" s="1"/>
      <c r="F619" s="1"/>
      <c r="G619" s="63"/>
      <c r="H619" s="2"/>
      <c r="I619" s="64"/>
      <c r="J619" s="64"/>
      <c r="K619" s="65"/>
      <c r="L619" s="66"/>
      <c r="M619" s="80"/>
      <c r="N619" s="67"/>
      <c r="O619" s="84"/>
      <c r="P619" s="88"/>
      <c r="Q619" s="88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>
      <c r="A620" s="1"/>
      <c r="B620" s="1"/>
      <c r="C620" s="1"/>
      <c r="D620" s="1"/>
      <c r="E620" s="1"/>
      <c r="F620" s="1"/>
      <c r="G620" s="63"/>
      <c r="H620" s="2"/>
      <c r="I620" s="64"/>
      <c r="J620" s="64"/>
      <c r="K620" s="65"/>
      <c r="L620" s="66"/>
      <c r="M620" s="80"/>
      <c r="N620" s="67"/>
      <c r="O620" s="84"/>
      <c r="P620" s="88"/>
      <c r="Q620" s="88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>
      <c r="A621" s="1"/>
      <c r="B621" s="1"/>
      <c r="C621" s="1"/>
      <c r="D621" s="1"/>
      <c r="E621" s="1"/>
      <c r="F621" s="1"/>
      <c r="G621" s="63"/>
      <c r="H621" s="2"/>
      <c r="I621" s="64"/>
      <c r="J621" s="64"/>
      <c r="K621" s="65"/>
      <c r="L621" s="66"/>
      <c r="M621" s="80"/>
      <c r="N621" s="67"/>
      <c r="O621" s="84"/>
      <c r="P621" s="88"/>
      <c r="Q621" s="88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>
      <c r="A622" s="1"/>
      <c r="B622" s="1"/>
      <c r="C622" s="1"/>
      <c r="D622" s="1"/>
      <c r="E622" s="1"/>
      <c r="F622" s="1"/>
      <c r="G622" s="63"/>
      <c r="H622" s="2"/>
      <c r="I622" s="64"/>
      <c r="J622" s="64"/>
      <c r="K622" s="65"/>
      <c r="L622" s="66"/>
      <c r="M622" s="80"/>
      <c r="N622" s="67"/>
      <c r="O622" s="84"/>
      <c r="P622" s="88"/>
      <c r="Q622" s="88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>
      <c r="A623" s="1"/>
      <c r="B623" s="1"/>
      <c r="C623" s="1"/>
      <c r="D623" s="1"/>
      <c r="E623" s="1"/>
      <c r="F623" s="1"/>
      <c r="G623" s="63"/>
      <c r="H623" s="2"/>
      <c r="I623" s="64"/>
      <c r="J623" s="64"/>
      <c r="K623" s="65"/>
      <c r="L623" s="66"/>
      <c r="M623" s="80"/>
      <c r="N623" s="67"/>
      <c r="O623" s="84"/>
      <c r="P623" s="88"/>
      <c r="Q623" s="88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>
      <c r="A624" s="1"/>
      <c r="B624" s="1"/>
      <c r="C624" s="1"/>
      <c r="D624" s="1"/>
      <c r="E624" s="1"/>
      <c r="F624" s="1"/>
      <c r="G624" s="63"/>
      <c r="H624" s="2"/>
      <c r="I624" s="64"/>
      <c r="J624" s="64"/>
      <c r="K624" s="65"/>
      <c r="L624" s="66"/>
      <c r="M624" s="80"/>
      <c r="N624" s="67"/>
      <c r="O624" s="84"/>
      <c r="P624" s="88"/>
      <c r="Q624" s="88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>
      <c r="A625" s="1"/>
      <c r="B625" s="1"/>
      <c r="C625" s="1"/>
      <c r="D625" s="1"/>
      <c r="E625" s="1"/>
      <c r="F625" s="1"/>
      <c r="G625" s="63"/>
      <c r="H625" s="2"/>
      <c r="I625" s="64"/>
      <c r="J625" s="64"/>
      <c r="K625" s="65"/>
      <c r="L625" s="66"/>
      <c r="M625" s="80"/>
      <c r="N625" s="67"/>
      <c r="O625" s="84"/>
      <c r="P625" s="88"/>
      <c r="Q625" s="88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>
      <c r="A626" s="1"/>
      <c r="B626" s="1"/>
      <c r="C626" s="1"/>
      <c r="D626" s="1"/>
      <c r="E626" s="1"/>
      <c r="F626" s="1"/>
      <c r="G626" s="63"/>
      <c r="H626" s="2"/>
      <c r="I626" s="64"/>
      <c r="J626" s="64"/>
      <c r="K626" s="65"/>
      <c r="L626" s="66"/>
      <c r="M626" s="80"/>
      <c r="N626" s="67"/>
      <c r="O626" s="84"/>
      <c r="P626" s="88"/>
      <c r="Q626" s="88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>
      <c r="A627" s="1"/>
      <c r="B627" s="1"/>
      <c r="C627" s="1"/>
      <c r="D627" s="1"/>
      <c r="E627" s="1"/>
      <c r="F627" s="1"/>
      <c r="G627" s="63"/>
      <c r="H627" s="2"/>
      <c r="I627" s="64"/>
      <c r="J627" s="64"/>
      <c r="K627" s="65"/>
      <c r="L627" s="66"/>
      <c r="M627" s="80"/>
      <c r="N627" s="67"/>
      <c r="O627" s="84"/>
      <c r="P627" s="88"/>
      <c r="Q627" s="88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>
      <c r="A628" s="1"/>
      <c r="B628" s="1"/>
      <c r="C628" s="1"/>
      <c r="D628" s="1"/>
      <c r="E628" s="1"/>
      <c r="F628" s="1"/>
      <c r="G628" s="63"/>
      <c r="H628" s="2"/>
      <c r="I628" s="64"/>
      <c r="J628" s="64"/>
      <c r="K628" s="65"/>
      <c r="L628" s="66"/>
      <c r="M628" s="80"/>
      <c r="N628" s="67"/>
      <c r="O628" s="84"/>
      <c r="P628" s="88"/>
      <c r="Q628" s="88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>
      <c r="A629" s="1"/>
      <c r="B629" s="1"/>
      <c r="C629" s="1"/>
      <c r="D629" s="1"/>
      <c r="E629" s="1"/>
      <c r="F629" s="1"/>
      <c r="G629" s="63"/>
      <c r="H629" s="2"/>
      <c r="I629" s="64"/>
      <c r="J629" s="64"/>
      <c r="K629" s="65"/>
      <c r="L629" s="66"/>
      <c r="M629" s="80"/>
      <c r="N629" s="67"/>
      <c r="O629" s="84"/>
      <c r="P629" s="88"/>
      <c r="Q629" s="88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>
      <c r="A630" s="1"/>
      <c r="B630" s="1"/>
      <c r="C630" s="1"/>
      <c r="D630" s="1"/>
      <c r="E630" s="1"/>
      <c r="F630" s="1"/>
      <c r="G630" s="63"/>
      <c r="H630" s="2"/>
      <c r="I630" s="64"/>
      <c r="J630" s="64"/>
      <c r="K630" s="65"/>
      <c r="L630" s="66"/>
      <c r="M630" s="80"/>
      <c r="N630" s="67"/>
      <c r="O630" s="84"/>
      <c r="P630" s="88"/>
      <c r="Q630" s="88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>
      <c r="A631" s="1"/>
      <c r="B631" s="1"/>
      <c r="C631" s="1"/>
      <c r="D631" s="1"/>
      <c r="E631" s="1"/>
      <c r="F631" s="1"/>
      <c r="G631" s="63"/>
      <c r="H631" s="2"/>
      <c r="I631" s="64"/>
      <c r="J631" s="64"/>
      <c r="K631" s="65"/>
      <c r="L631" s="66"/>
      <c r="M631" s="80"/>
      <c r="N631" s="67"/>
      <c r="O631" s="84"/>
      <c r="P631" s="88"/>
      <c r="Q631" s="88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>
      <c r="A632" s="1"/>
      <c r="B632" s="1"/>
      <c r="C632" s="1"/>
      <c r="D632" s="1"/>
      <c r="E632" s="1"/>
      <c r="F632" s="1"/>
      <c r="G632" s="63"/>
      <c r="H632" s="2"/>
      <c r="I632" s="64"/>
      <c r="J632" s="64"/>
      <c r="K632" s="65"/>
      <c r="L632" s="66"/>
      <c r="M632" s="80"/>
      <c r="N632" s="67"/>
      <c r="O632" s="84"/>
      <c r="P632" s="88"/>
      <c r="Q632" s="88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>
      <c r="A633" s="1"/>
      <c r="B633" s="1"/>
      <c r="C633" s="1"/>
      <c r="D633" s="1"/>
      <c r="E633" s="1"/>
      <c r="F633" s="1"/>
      <c r="G633" s="63"/>
      <c r="H633" s="2"/>
      <c r="I633" s="64"/>
      <c r="J633" s="64"/>
      <c r="K633" s="65"/>
      <c r="L633" s="66"/>
      <c r="M633" s="80"/>
      <c r="N633" s="67"/>
      <c r="O633" s="84"/>
      <c r="P633" s="88"/>
      <c r="Q633" s="88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>
      <c r="A634" s="1"/>
      <c r="B634" s="1"/>
      <c r="C634" s="1"/>
      <c r="D634" s="1"/>
      <c r="E634" s="1"/>
      <c r="F634" s="1"/>
      <c r="G634" s="63"/>
      <c r="H634" s="2"/>
      <c r="I634" s="64"/>
      <c r="J634" s="64"/>
      <c r="K634" s="65"/>
      <c r="L634" s="66"/>
      <c r="M634" s="80"/>
      <c r="N634" s="67"/>
      <c r="O634" s="84"/>
      <c r="P634" s="88"/>
      <c r="Q634" s="88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>
      <c r="A635" s="1"/>
      <c r="B635" s="1"/>
      <c r="C635" s="1"/>
      <c r="D635" s="1"/>
      <c r="E635" s="1"/>
      <c r="F635" s="1"/>
      <c r="G635" s="63"/>
      <c r="H635" s="2"/>
      <c r="I635" s="64"/>
      <c r="J635" s="64"/>
      <c r="K635" s="65"/>
      <c r="L635" s="66"/>
      <c r="M635" s="80"/>
      <c r="N635" s="67"/>
      <c r="O635" s="84"/>
      <c r="P635" s="88"/>
      <c r="Q635" s="88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>
      <c r="A636" s="1"/>
      <c r="B636" s="1"/>
      <c r="C636" s="1"/>
      <c r="D636" s="1"/>
      <c r="E636" s="1"/>
      <c r="F636" s="1"/>
      <c r="G636" s="63"/>
      <c r="H636" s="2"/>
      <c r="I636" s="64"/>
      <c r="J636" s="64"/>
      <c r="K636" s="65"/>
      <c r="L636" s="66"/>
      <c r="M636" s="80"/>
      <c r="N636" s="67"/>
      <c r="O636" s="84"/>
      <c r="P636" s="88"/>
      <c r="Q636" s="88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>
      <c r="A637" s="1"/>
      <c r="B637" s="1"/>
      <c r="C637" s="1"/>
      <c r="D637" s="1"/>
      <c r="E637" s="1"/>
      <c r="F637" s="1"/>
      <c r="G637" s="63"/>
      <c r="H637" s="2"/>
      <c r="I637" s="64"/>
      <c r="J637" s="64"/>
      <c r="K637" s="65"/>
      <c r="L637" s="66"/>
      <c r="M637" s="80"/>
      <c r="N637" s="67"/>
      <c r="O637" s="84"/>
      <c r="P637" s="88"/>
      <c r="Q637" s="88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>
      <c r="A638" s="1"/>
      <c r="B638" s="1"/>
      <c r="C638" s="1"/>
      <c r="D638" s="1"/>
      <c r="E638" s="1"/>
      <c r="F638" s="1"/>
      <c r="G638" s="63"/>
      <c r="H638" s="2"/>
      <c r="I638" s="64"/>
      <c r="J638" s="64"/>
      <c r="K638" s="65"/>
      <c r="L638" s="66"/>
      <c r="M638" s="80"/>
      <c r="N638" s="67"/>
      <c r="O638" s="84"/>
      <c r="P638" s="88"/>
      <c r="Q638" s="88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>
      <c r="A639" s="1"/>
      <c r="B639" s="1"/>
      <c r="C639" s="1"/>
      <c r="D639" s="1"/>
      <c r="E639" s="1"/>
      <c r="F639" s="1"/>
      <c r="G639" s="63"/>
      <c r="H639" s="2"/>
      <c r="I639" s="64"/>
      <c r="J639" s="64"/>
      <c r="K639" s="65"/>
      <c r="L639" s="66"/>
      <c r="M639" s="80"/>
      <c r="N639" s="67"/>
      <c r="O639" s="84"/>
      <c r="P639" s="88"/>
      <c r="Q639" s="88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>
      <c r="A640" s="1"/>
      <c r="B640" s="1"/>
      <c r="C640" s="1"/>
      <c r="D640" s="1"/>
      <c r="E640" s="1"/>
      <c r="F640" s="1"/>
      <c r="G640" s="63"/>
      <c r="H640" s="2"/>
      <c r="I640" s="64"/>
      <c r="J640" s="64"/>
      <c r="K640" s="65"/>
      <c r="L640" s="66"/>
      <c r="M640" s="80"/>
      <c r="N640" s="67"/>
      <c r="O640" s="84"/>
      <c r="P640" s="88"/>
      <c r="Q640" s="88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>
      <c r="A641" s="1"/>
      <c r="B641" s="1"/>
      <c r="C641" s="1"/>
      <c r="D641" s="1"/>
      <c r="E641" s="1"/>
      <c r="F641" s="1"/>
      <c r="G641" s="63"/>
      <c r="H641" s="2"/>
      <c r="I641" s="64"/>
      <c r="J641" s="64"/>
      <c r="K641" s="65"/>
      <c r="L641" s="66"/>
      <c r="M641" s="80"/>
      <c r="N641" s="67"/>
      <c r="O641" s="84"/>
      <c r="P641" s="88"/>
      <c r="Q641" s="88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>
      <c r="A642" s="1"/>
      <c r="B642" s="1"/>
      <c r="C642" s="1"/>
      <c r="D642" s="1"/>
      <c r="E642" s="1"/>
      <c r="F642" s="1"/>
      <c r="G642" s="63"/>
      <c r="H642" s="2"/>
      <c r="I642" s="64"/>
      <c r="J642" s="64"/>
      <c r="K642" s="65"/>
      <c r="L642" s="66"/>
      <c r="M642" s="80"/>
      <c r="N642" s="67"/>
      <c r="O642" s="84"/>
      <c r="P642" s="88"/>
      <c r="Q642" s="88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>
      <c r="A643" s="1"/>
      <c r="B643" s="1"/>
      <c r="C643" s="1"/>
      <c r="D643" s="1"/>
      <c r="E643" s="1"/>
      <c r="F643" s="1"/>
      <c r="G643" s="63"/>
      <c r="H643" s="2"/>
      <c r="I643" s="64"/>
      <c r="J643" s="64"/>
      <c r="K643" s="65"/>
      <c r="L643" s="66"/>
      <c r="M643" s="80"/>
      <c r="N643" s="67"/>
      <c r="O643" s="84"/>
      <c r="P643" s="88"/>
      <c r="Q643" s="88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>
      <c r="A644" s="1"/>
      <c r="B644" s="1"/>
      <c r="C644" s="1"/>
      <c r="D644" s="1"/>
      <c r="E644" s="1"/>
      <c r="F644" s="1"/>
      <c r="G644" s="63"/>
      <c r="H644" s="2"/>
      <c r="I644" s="64"/>
      <c r="J644" s="64"/>
      <c r="K644" s="65"/>
      <c r="L644" s="66"/>
      <c r="M644" s="80"/>
      <c r="N644" s="67"/>
      <c r="O644" s="84"/>
      <c r="P644" s="88"/>
      <c r="Q644" s="88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>
      <c r="A645" s="1"/>
      <c r="B645" s="1"/>
      <c r="C645" s="1"/>
      <c r="D645" s="1"/>
      <c r="E645" s="1"/>
      <c r="F645" s="1"/>
      <c r="G645" s="63"/>
      <c r="H645" s="2"/>
      <c r="I645" s="64"/>
      <c r="J645" s="64"/>
      <c r="K645" s="65"/>
      <c r="L645" s="66"/>
      <c r="M645" s="80"/>
      <c r="N645" s="67"/>
      <c r="O645" s="84"/>
      <c r="P645" s="88"/>
      <c r="Q645" s="88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>
      <c r="A646" s="1"/>
      <c r="B646" s="1"/>
      <c r="C646" s="1"/>
      <c r="D646" s="1"/>
      <c r="E646" s="1"/>
      <c r="F646" s="1"/>
      <c r="G646" s="63"/>
      <c r="H646" s="2"/>
      <c r="I646" s="64"/>
      <c r="J646" s="64"/>
      <c r="K646" s="65"/>
      <c r="L646" s="66"/>
      <c r="M646" s="80"/>
      <c r="N646" s="67"/>
      <c r="O646" s="84"/>
      <c r="P646" s="88"/>
      <c r="Q646" s="88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>
      <c r="A647" s="1"/>
      <c r="B647" s="1"/>
      <c r="C647" s="1"/>
      <c r="D647" s="1"/>
      <c r="E647" s="1"/>
      <c r="F647" s="1"/>
      <c r="G647" s="63"/>
      <c r="H647" s="2"/>
      <c r="I647" s="64"/>
      <c r="J647" s="64"/>
      <c r="K647" s="65"/>
      <c r="L647" s="66"/>
      <c r="M647" s="80"/>
      <c r="N647" s="67"/>
      <c r="O647" s="84"/>
      <c r="P647" s="88"/>
      <c r="Q647" s="88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>
      <c r="A648" s="1"/>
      <c r="B648" s="1"/>
      <c r="C648" s="1"/>
      <c r="D648" s="1"/>
      <c r="E648" s="1"/>
      <c r="F648" s="1"/>
      <c r="G648" s="63"/>
      <c r="H648" s="2"/>
      <c r="I648" s="64"/>
      <c r="J648" s="64"/>
      <c r="K648" s="65"/>
      <c r="L648" s="66"/>
      <c r="M648" s="80"/>
      <c r="N648" s="67"/>
      <c r="O648" s="84"/>
      <c r="P648" s="88"/>
      <c r="Q648" s="88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>
      <c r="A649" s="1"/>
      <c r="B649" s="1"/>
      <c r="C649" s="1"/>
      <c r="D649" s="1"/>
      <c r="E649" s="1"/>
      <c r="F649" s="1"/>
      <c r="G649" s="63"/>
      <c r="H649" s="2"/>
      <c r="I649" s="64"/>
      <c r="J649" s="64"/>
      <c r="K649" s="65"/>
      <c r="L649" s="66"/>
      <c r="M649" s="80"/>
      <c r="N649" s="67"/>
      <c r="O649" s="84"/>
      <c r="P649" s="88"/>
      <c r="Q649" s="88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>
      <c r="A650" s="1"/>
      <c r="B650" s="1"/>
      <c r="C650" s="1"/>
      <c r="D650" s="1"/>
      <c r="E650" s="1"/>
      <c r="F650" s="1"/>
      <c r="G650" s="63"/>
      <c r="H650" s="2"/>
      <c r="I650" s="64"/>
      <c r="J650" s="64"/>
      <c r="K650" s="65"/>
      <c r="L650" s="66"/>
      <c r="M650" s="80"/>
      <c r="N650" s="67"/>
      <c r="O650" s="84"/>
      <c r="P650" s="88"/>
      <c r="Q650" s="88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>
      <c r="A651" s="1"/>
      <c r="B651" s="1"/>
      <c r="C651" s="1"/>
      <c r="D651" s="1"/>
      <c r="E651" s="1"/>
      <c r="F651" s="1"/>
      <c r="G651" s="63"/>
      <c r="H651" s="2"/>
      <c r="I651" s="64"/>
      <c r="J651" s="64"/>
      <c r="K651" s="65"/>
      <c r="L651" s="66"/>
      <c r="M651" s="80"/>
      <c r="N651" s="67"/>
      <c r="O651" s="84"/>
      <c r="P651" s="88"/>
      <c r="Q651" s="88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>
      <c r="A652" s="1"/>
      <c r="B652" s="1"/>
      <c r="C652" s="1"/>
      <c r="D652" s="1"/>
      <c r="E652" s="1"/>
      <c r="F652" s="1"/>
      <c r="G652" s="63"/>
      <c r="H652" s="2"/>
      <c r="I652" s="64"/>
      <c r="J652" s="64"/>
      <c r="K652" s="65"/>
      <c r="L652" s="66"/>
      <c r="M652" s="80"/>
      <c r="N652" s="67"/>
      <c r="O652" s="84"/>
      <c r="P652" s="88"/>
      <c r="Q652" s="88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>
      <c r="A653" s="1"/>
      <c r="B653" s="1"/>
      <c r="C653" s="1"/>
      <c r="D653" s="1"/>
      <c r="E653" s="1"/>
      <c r="F653" s="1"/>
      <c r="G653" s="63"/>
      <c r="H653" s="2"/>
      <c r="I653" s="64"/>
      <c r="J653" s="64"/>
      <c r="K653" s="65"/>
      <c r="L653" s="66"/>
      <c r="M653" s="80"/>
      <c r="N653" s="67"/>
      <c r="O653" s="84"/>
      <c r="P653" s="88"/>
      <c r="Q653" s="88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>
      <c r="A654" s="1"/>
      <c r="B654" s="1"/>
      <c r="C654" s="1"/>
      <c r="D654" s="1"/>
      <c r="E654" s="1"/>
      <c r="F654" s="1"/>
      <c r="G654" s="63"/>
      <c r="H654" s="2"/>
      <c r="I654" s="64"/>
      <c r="J654" s="64"/>
      <c r="K654" s="65"/>
      <c r="L654" s="66"/>
      <c r="M654" s="80"/>
      <c r="N654" s="67"/>
      <c r="O654" s="84"/>
      <c r="P654" s="88"/>
      <c r="Q654" s="88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>
      <c r="A655" s="1"/>
      <c r="B655" s="1"/>
      <c r="C655" s="1"/>
      <c r="D655" s="1"/>
      <c r="E655" s="1"/>
      <c r="F655" s="1"/>
      <c r="G655" s="63"/>
      <c r="H655" s="2"/>
      <c r="I655" s="64"/>
      <c r="J655" s="64"/>
      <c r="K655" s="65"/>
      <c r="L655" s="66"/>
      <c r="M655" s="80"/>
      <c r="N655" s="67"/>
      <c r="O655" s="84"/>
      <c r="P655" s="88"/>
      <c r="Q655" s="88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>
      <c r="A656" s="1"/>
      <c r="B656" s="1"/>
      <c r="C656" s="1"/>
      <c r="D656" s="1"/>
      <c r="E656" s="1"/>
      <c r="F656" s="1"/>
      <c r="G656" s="63"/>
      <c r="H656" s="2"/>
      <c r="I656" s="64"/>
      <c r="J656" s="64"/>
      <c r="K656" s="65"/>
      <c r="L656" s="66"/>
      <c r="M656" s="80"/>
      <c r="N656" s="67"/>
      <c r="O656" s="84"/>
      <c r="P656" s="88"/>
      <c r="Q656" s="88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>
      <c r="A657" s="1"/>
      <c r="B657" s="1"/>
      <c r="C657" s="1"/>
      <c r="D657" s="1"/>
      <c r="E657" s="1"/>
      <c r="F657" s="1"/>
      <c r="G657" s="63"/>
      <c r="H657" s="2"/>
      <c r="I657" s="64"/>
      <c r="J657" s="64"/>
      <c r="K657" s="65"/>
      <c r="L657" s="66"/>
      <c r="M657" s="80"/>
      <c r="N657" s="67"/>
      <c r="O657" s="84"/>
      <c r="P657" s="88"/>
      <c r="Q657" s="88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>
      <c r="A658" s="1"/>
      <c r="B658" s="1"/>
      <c r="C658" s="1"/>
      <c r="D658" s="1"/>
      <c r="E658" s="1"/>
      <c r="F658" s="1"/>
      <c r="G658" s="63"/>
      <c r="H658" s="2"/>
      <c r="I658" s="64"/>
      <c r="J658" s="64"/>
      <c r="K658" s="65"/>
      <c r="L658" s="66"/>
      <c r="M658" s="80"/>
      <c r="N658" s="67"/>
      <c r="O658" s="84"/>
      <c r="P658" s="88"/>
      <c r="Q658" s="88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>
      <c r="A659" s="1"/>
      <c r="B659" s="1"/>
      <c r="C659" s="1"/>
      <c r="D659" s="1"/>
      <c r="E659" s="1"/>
      <c r="F659" s="1"/>
      <c r="G659" s="63"/>
      <c r="H659" s="2"/>
      <c r="I659" s="64"/>
      <c r="J659" s="64"/>
      <c r="K659" s="65"/>
      <c r="L659" s="66"/>
      <c r="M659" s="80"/>
      <c r="N659" s="67"/>
      <c r="O659" s="84"/>
      <c r="P659" s="88"/>
      <c r="Q659" s="88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>
      <c r="A660" s="1"/>
      <c r="B660" s="1"/>
      <c r="C660" s="1"/>
      <c r="D660" s="1"/>
      <c r="E660" s="1"/>
      <c r="F660" s="1"/>
      <c r="G660" s="63"/>
      <c r="H660" s="2"/>
      <c r="I660" s="64"/>
      <c r="J660" s="64"/>
      <c r="K660" s="65"/>
      <c r="L660" s="66"/>
      <c r="M660" s="80"/>
      <c r="N660" s="67"/>
      <c r="O660" s="84"/>
      <c r="P660" s="88"/>
      <c r="Q660" s="88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>
      <c r="A661" s="1"/>
      <c r="B661" s="1"/>
      <c r="C661" s="1"/>
      <c r="D661" s="1"/>
      <c r="E661" s="1"/>
      <c r="F661" s="1"/>
      <c r="G661" s="63"/>
      <c r="H661" s="2"/>
      <c r="I661" s="64"/>
      <c r="J661" s="64"/>
      <c r="K661" s="65"/>
      <c r="L661" s="66"/>
      <c r="M661" s="80"/>
      <c r="N661" s="67"/>
      <c r="O661" s="84"/>
      <c r="P661" s="88"/>
      <c r="Q661" s="88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>
      <c r="A662" s="1"/>
      <c r="B662" s="1"/>
      <c r="C662" s="1"/>
      <c r="D662" s="1"/>
      <c r="E662" s="1"/>
      <c r="F662" s="1"/>
      <c r="G662" s="63"/>
      <c r="H662" s="2"/>
      <c r="I662" s="64"/>
      <c r="J662" s="64"/>
      <c r="K662" s="65"/>
      <c r="L662" s="66"/>
      <c r="M662" s="80"/>
      <c r="N662" s="67"/>
      <c r="O662" s="84"/>
      <c r="P662" s="88"/>
      <c r="Q662" s="88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>
      <c r="A663" s="1"/>
      <c r="B663" s="1"/>
      <c r="C663" s="1"/>
      <c r="D663" s="1"/>
      <c r="E663" s="1"/>
      <c r="F663" s="1"/>
      <c r="G663" s="63"/>
      <c r="H663" s="2"/>
      <c r="I663" s="64"/>
      <c r="J663" s="64"/>
      <c r="K663" s="65"/>
      <c r="L663" s="66"/>
      <c r="M663" s="80"/>
      <c r="N663" s="67"/>
      <c r="O663" s="84"/>
      <c r="P663" s="88"/>
      <c r="Q663" s="88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>
      <c r="A664" s="1"/>
      <c r="B664" s="1"/>
      <c r="C664" s="1"/>
      <c r="D664" s="1"/>
      <c r="E664" s="1"/>
      <c r="F664" s="1"/>
      <c r="G664" s="63"/>
      <c r="H664" s="2"/>
      <c r="I664" s="64"/>
      <c r="J664" s="64"/>
      <c r="K664" s="65"/>
      <c r="L664" s="66"/>
      <c r="M664" s="80"/>
      <c r="N664" s="67"/>
      <c r="O664" s="84"/>
      <c r="P664" s="88"/>
      <c r="Q664" s="88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>
      <c r="A665" s="1"/>
      <c r="B665" s="1"/>
      <c r="C665" s="1"/>
      <c r="D665" s="1"/>
      <c r="E665" s="1"/>
      <c r="F665" s="1"/>
      <c r="G665" s="63"/>
      <c r="H665" s="2"/>
      <c r="I665" s="64"/>
      <c r="J665" s="64"/>
      <c r="K665" s="65"/>
      <c r="L665" s="66"/>
      <c r="M665" s="80"/>
      <c r="N665" s="67"/>
      <c r="O665" s="84"/>
      <c r="P665" s="88"/>
      <c r="Q665" s="88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>
      <c r="A666" s="1"/>
      <c r="B666" s="1"/>
      <c r="C666" s="1"/>
      <c r="D666" s="1"/>
      <c r="E666" s="1"/>
      <c r="F666" s="1"/>
      <c r="G666" s="63"/>
      <c r="H666" s="2"/>
      <c r="I666" s="64"/>
      <c r="J666" s="64"/>
      <c r="K666" s="65"/>
      <c r="L666" s="66"/>
      <c r="M666" s="80"/>
      <c r="N666" s="67"/>
      <c r="O666" s="84"/>
      <c r="P666" s="88"/>
      <c r="Q666" s="88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>
      <c r="A667" s="1"/>
      <c r="B667" s="1"/>
      <c r="C667" s="1"/>
      <c r="D667" s="1"/>
      <c r="E667" s="1"/>
      <c r="F667" s="1"/>
      <c r="G667" s="63"/>
      <c r="H667" s="2"/>
      <c r="I667" s="64"/>
      <c r="J667" s="64"/>
      <c r="K667" s="65"/>
      <c r="L667" s="66"/>
      <c r="M667" s="80"/>
      <c r="N667" s="67"/>
      <c r="O667" s="84"/>
      <c r="P667" s="88"/>
      <c r="Q667" s="88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>
      <c r="A668" s="1"/>
      <c r="B668" s="1"/>
      <c r="C668" s="1"/>
      <c r="D668" s="1"/>
      <c r="E668" s="1"/>
      <c r="F668" s="1"/>
      <c r="G668" s="63"/>
      <c r="H668" s="2"/>
      <c r="I668" s="64"/>
      <c r="J668" s="64"/>
      <c r="K668" s="65"/>
      <c r="L668" s="66"/>
      <c r="M668" s="80"/>
      <c r="N668" s="67"/>
      <c r="O668" s="84"/>
      <c r="P668" s="88"/>
      <c r="Q668" s="88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>
      <c r="A669" s="1"/>
      <c r="B669" s="1"/>
      <c r="C669" s="1"/>
      <c r="D669" s="1"/>
      <c r="E669" s="1"/>
      <c r="F669" s="1"/>
      <c r="G669" s="63"/>
      <c r="H669" s="2"/>
      <c r="I669" s="64"/>
      <c r="J669" s="64"/>
      <c r="K669" s="65"/>
      <c r="L669" s="66"/>
      <c r="M669" s="80"/>
      <c r="N669" s="67"/>
      <c r="O669" s="84"/>
      <c r="P669" s="88"/>
      <c r="Q669" s="88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>
      <c r="A670" s="1"/>
      <c r="B670" s="1"/>
      <c r="C670" s="1"/>
      <c r="D670" s="1"/>
      <c r="E670" s="1"/>
      <c r="F670" s="1"/>
      <c r="G670" s="63"/>
      <c r="H670" s="2"/>
      <c r="I670" s="64"/>
      <c r="J670" s="64"/>
      <c r="K670" s="65"/>
      <c r="L670" s="66"/>
      <c r="M670" s="80"/>
      <c r="N670" s="67"/>
      <c r="O670" s="84"/>
      <c r="P670" s="88"/>
      <c r="Q670" s="88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>
      <c r="A671" s="1"/>
      <c r="B671" s="1"/>
      <c r="C671" s="1"/>
      <c r="D671" s="1"/>
      <c r="E671" s="1"/>
      <c r="F671" s="1"/>
      <c r="G671" s="63"/>
      <c r="H671" s="2"/>
      <c r="I671" s="64"/>
      <c r="J671" s="64"/>
      <c r="K671" s="65"/>
      <c r="L671" s="66"/>
      <c r="M671" s="80"/>
      <c r="N671" s="67"/>
      <c r="O671" s="84"/>
      <c r="P671" s="88"/>
      <c r="Q671" s="88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>
      <c r="A672" s="1"/>
      <c r="B672" s="1"/>
      <c r="C672" s="1"/>
      <c r="D672" s="1"/>
      <c r="E672" s="1"/>
      <c r="F672" s="1"/>
      <c r="G672" s="63"/>
      <c r="H672" s="2"/>
      <c r="I672" s="64"/>
      <c r="J672" s="64"/>
      <c r="K672" s="65"/>
      <c r="L672" s="66"/>
      <c r="M672" s="80"/>
      <c r="N672" s="67"/>
      <c r="O672" s="84"/>
      <c r="P672" s="88"/>
      <c r="Q672" s="88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>
      <c r="A673" s="1"/>
      <c r="B673" s="1"/>
      <c r="C673" s="1"/>
      <c r="D673" s="1"/>
      <c r="E673" s="1"/>
      <c r="F673" s="1"/>
      <c r="G673" s="63"/>
      <c r="H673" s="2"/>
      <c r="I673" s="64"/>
      <c r="J673" s="64"/>
      <c r="K673" s="65"/>
      <c r="L673" s="66"/>
      <c r="M673" s="80"/>
      <c r="N673" s="67"/>
      <c r="O673" s="84"/>
      <c r="P673" s="88"/>
      <c r="Q673" s="88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>
      <c r="A674" s="1"/>
      <c r="B674" s="1"/>
      <c r="C674" s="1"/>
      <c r="D674" s="1"/>
      <c r="E674" s="1"/>
      <c r="F674" s="1"/>
      <c r="G674" s="63"/>
      <c r="H674" s="2"/>
      <c r="I674" s="64"/>
      <c r="J674" s="64"/>
      <c r="K674" s="65"/>
      <c r="L674" s="66"/>
      <c r="M674" s="80"/>
      <c r="N674" s="67"/>
      <c r="O674" s="84"/>
      <c r="P674" s="88"/>
      <c r="Q674" s="88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>
      <c r="A675" s="1"/>
      <c r="B675" s="1"/>
      <c r="C675" s="1"/>
      <c r="D675" s="1"/>
      <c r="E675" s="1"/>
      <c r="F675" s="1"/>
      <c r="G675" s="63"/>
      <c r="H675" s="2"/>
      <c r="I675" s="64"/>
      <c r="J675" s="64"/>
      <c r="K675" s="65"/>
      <c r="L675" s="66"/>
      <c r="M675" s="80"/>
      <c r="N675" s="67"/>
      <c r="O675" s="84"/>
      <c r="P675" s="88"/>
      <c r="Q675" s="88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>
      <c r="A676" s="1"/>
      <c r="B676" s="1"/>
      <c r="C676" s="1"/>
      <c r="D676" s="1"/>
      <c r="E676" s="1"/>
      <c r="F676" s="1"/>
      <c r="G676" s="63"/>
      <c r="H676" s="2"/>
      <c r="I676" s="64"/>
      <c r="J676" s="64"/>
      <c r="K676" s="65"/>
      <c r="L676" s="66"/>
      <c r="M676" s="80"/>
      <c r="N676" s="67"/>
      <c r="O676" s="84"/>
      <c r="P676" s="88"/>
      <c r="Q676" s="88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>
      <c r="A677" s="1"/>
      <c r="B677" s="1"/>
      <c r="C677" s="1"/>
      <c r="D677" s="1"/>
      <c r="E677" s="1"/>
      <c r="F677" s="1"/>
      <c r="G677" s="63"/>
      <c r="H677" s="2"/>
      <c r="I677" s="64"/>
      <c r="J677" s="64"/>
      <c r="K677" s="65"/>
      <c r="L677" s="66"/>
      <c r="M677" s="80"/>
      <c r="N677" s="67"/>
      <c r="O677" s="84"/>
      <c r="P677" s="88"/>
      <c r="Q677" s="88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>
      <c r="A678" s="1"/>
      <c r="B678" s="1"/>
      <c r="C678" s="1"/>
      <c r="D678" s="1"/>
      <c r="E678" s="1"/>
      <c r="F678" s="1"/>
      <c r="G678" s="63"/>
      <c r="H678" s="2"/>
      <c r="I678" s="64"/>
      <c r="J678" s="64"/>
      <c r="K678" s="65"/>
      <c r="L678" s="66"/>
      <c r="M678" s="80"/>
      <c r="N678" s="67"/>
      <c r="O678" s="84"/>
      <c r="P678" s="88"/>
      <c r="Q678" s="88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>
      <c r="A679" s="1"/>
      <c r="B679" s="1"/>
      <c r="C679" s="1"/>
      <c r="D679" s="1"/>
      <c r="E679" s="1"/>
      <c r="F679" s="1"/>
      <c r="G679" s="63"/>
      <c r="H679" s="2"/>
      <c r="I679" s="64"/>
      <c r="J679" s="64"/>
      <c r="K679" s="65"/>
      <c r="L679" s="66"/>
      <c r="M679" s="80"/>
      <c r="N679" s="67"/>
      <c r="O679" s="84"/>
      <c r="P679" s="88"/>
      <c r="Q679" s="88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>
      <c r="A680" s="1"/>
      <c r="B680" s="1"/>
      <c r="C680" s="1"/>
      <c r="D680" s="1"/>
      <c r="E680" s="1"/>
      <c r="F680" s="1"/>
      <c r="G680" s="63"/>
      <c r="H680" s="2"/>
      <c r="I680" s="64"/>
      <c r="J680" s="64"/>
      <c r="K680" s="65"/>
      <c r="L680" s="66"/>
      <c r="M680" s="80"/>
      <c r="N680" s="67"/>
      <c r="O680" s="84"/>
      <c r="P680" s="88"/>
      <c r="Q680" s="88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>
      <c r="A681" s="1"/>
      <c r="B681" s="1"/>
      <c r="C681" s="1"/>
      <c r="D681" s="1"/>
      <c r="E681" s="1"/>
      <c r="F681" s="1"/>
      <c r="G681" s="63"/>
      <c r="H681" s="2"/>
      <c r="I681" s="64"/>
      <c r="J681" s="64"/>
      <c r="K681" s="65"/>
      <c r="L681" s="66"/>
      <c r="M681" s="80"/>
      <c r="N681" s="67"/>
      <c r="O681" s="84"/>
      <c r="P681" s="88"/>
      <c r="Q681" s="88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>
      <c r="A682" s="1"/>
      <c r="B682" s="1"/>
      <c r="C682" s="1"/>
      <c r="D682" s="1"/>
      <c r="E682" s="1"/>
      <c r="F682" s="1"/>
      <c r="G682" s="63"/>
      <c r="H682" s="2"/>
      <c r="I682" s="64"/>
      <c r="J682" s="64"/>
      <c r="K682" s="65"/>
      <c r="L682" s="66"/>
      <c r="M682" s="80"/>
      <c r="N682" s="67"/>
      <c r="O682" s="84"/>
      <c r="P682" s="88"/>
      <c r="Q682" s="88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>
      <c r="A683" s="1"/>
      <c r="B683" s="1"/>
      <c r="C683" s="1"/>
      <c r="D683" s="1"/>
      <c r="E683" s="1"/>
      <c r="F683" s="1"/>
      <c r="G683" s="63"/>
      <c r="H683" s="2"/>
      <c r="I683" s="64"/>
      <c r="J683" s="64"/>
      <c r="K683" s="65"/>
      <c r="L683" s="66"/>
      <c r="M683" s="80"/>
      <c r="N683" s="67"/>
      <c r="O683" s="84"/>
      <c r="P683" s="88"/>
      <c r="Q683" s="88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>
      <c r="A684" s="1"/>
      <c r="B684" s="1"/>
      <c r="C684" s="1"/>
      <c r="D684" s="1"/>
      <c r="E684" s="1"/>
      <c r="F684" s="1"/>
      <c r="G684" s="63"/>
      <c r="H684" s="2"/>
      <c r="I684" s="64"/>
      <c r="J684" s="64"/>
      <c r="K684" s="65"/>
      <c r="L684" s="66"/>
      <c r="M684" s="80"/>
      <c r="N684" s="67"/>
      <c r="O684" s="84"/>
      <c r="P684" s="88"/>
      <c r="Q684" s="88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>
      <c r="A685" s="1"/>
      <c r="B685" s="1"/>
      <c r="C685" s="1"/>
      <c r="D685" s="1"/>
      <c r="E685" s="1"/>
      <c r="F685" s="1"/>
      <c r="G685" s="63"/>
      <c r="H685" s="2"/>
      <c r="I685" s="64"/>
      <c r="J685" s="64"/>
      <c r="K685" s="65"/>
      <c r="L685" s="66"/>
      <c r="M685" s="80"/>
      <c r="N685" s="67"/>
      <c r="O685" s="84"/>
      <c r="P685" s="88"/>
      <c r="Q685" s="88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>
      <c r="A686" s="1"/>
      <c r="B686" s="1"/>
      <c r="C686" s="1"/>
      <c r="D686" s="1"/>
      <c r="E686" s="1"/>
      <c r="F686" s="1"/>
      <c r="G686" s="63"/>
      <c r="H686" s="2"/>
      <c r="I686" s="64"/>
      <c r="J686" s="64"/>
      <c r="K686" s="65"/>
      <c r="L686" s="66"/>
      <c r="M686" s="80"/>
      <c r="N686" s="67"/>
      <c r="O686" s="84"/>
      <c r="P686" s="88"/>
      <c r="Q686" s="88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>
      <c r="A687" s="1"/>
      <c r="B687" s="1"/>
      <c r="C687" s="1"/>
      <c r="D687" s="1"/>
      <c r="E687" s="1"/>
      <c r="F687" s="1"/>
      <c r="G687" s="63"/>
      <c r="H687" s="2"/>
      <c r="I687" s="64"/>
      <c r="J687" s="64"/>
      <c r="K687" s="65"/>
      <c r="L687" s="66"/>
      <c r="M687" s="80"/>
      <c r="N687" s="67"/>
      <c r="O687" s="84"/>
      <c r="P687" s="88"/>
      <c r="Q687" s="88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>
      <c r="A688" s="1"/>
      <c r="B688" s="1"/>
      <c r="C688" s="1"/>
      <c r="D688" s="1"/>
      <c r="E688" s="1"/>
      <c r="F688" s="1"/>
      <c r="G688" s="63"/>
      <c r="H688" s="2"/>
      <c r="I688" s="64"/>
      <c r="J688" s="64"/>
      <c r="K688" s="65"/>
      <c r="L688" s="66"/>
      <c r="M688" s="80"/>
      <c r="N688" s="67"/>
      <c r="O688" s="84"/>
      <c r="P688" s="88"/>
      <c r="Q688" s="88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>
      <c r="A689" s="1"/>
      <c r="B689" s="1"/>
      <c r="C689" s="1"/>
      <c r="D689" s="1"/>
      <c r="E689" s="1"/>
      <c r="F689" s="1"/>
      <c r="G689" s="63"/>
      <c r="H689" s="2"/>
      <c r="I689" s="64"/>
      <c r="J689" s="64"/>
      <c r="K689" s="65"/>
      <c r="L689" s="66"/>
      <c r="M689" s="80"/>
      <c r="N689" s="67"/>
      <c r="O689" s="84"/>
      <c r="P689" s="88"/>
      <c r="Q689" s="88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>
      <c r="A690" s="1"/>
      <c r="B690" s="1"/>
      <c r="C690" s="1"/>
      <c r="D690" s="1"/>
      <c r="E690" s="1"/>
      <c r="F690" s="1"/>
      <c r="G690" s="63"/>
      <c r="H690" s="2"/>
      <c r="I690" s="64"/>
      <c r="J690" s="64"/>
      <c r="K690" s="65"/>
      <c r="L690" s="66"/>
      <c r="M690" s="80"/>
      <c r="N690" s="67"/>
      <c r="O690" s="84"/>
      <c r="P690" s="88"/>
      <c r="Q690" s="88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>
      <c r="A691" s="1"/>
      <c r="B691" s="1"/>
      <c r="C691" s="1"/>
      <c r="D691" s="1"/>
      <c r="E691" s="1"/>
      <c r="F691" s="1"/>
      <c r="G691" s="63"/>
      <c r="H691" s="2"/>
      <c r="I691" s="64"/>
      <c r="J691" s="64"/>
      <c r="K691" s="65"/>
      <c r="L691" s="66"/>
      <c r="M691" s="80"/>
      <c r="N691" s="67"/>
      <c r="O691" s="84"/>
      <c r="P691" s="88"/>
      <c r="Q691" s="88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>
      <c r="A692" s="1"/>
      <c r="B692" s="1"/>
      <c r="C692" s="1"/>
      <c r="D692" s="1"/>
      <c r="E692" s="1"/>
      <c r="F692" s="1"/>
      <c r="G692" s="63"/>
      <c r="H692" s="2"/>
      <c r="I692" s="64"/>
      <c r="J692" s="64"/>
      <c r="K692" s="65"/>
      <c r="L692" s="66"/>
      <c r="M692" s="80"/>
      <c r="N692" s="67"/>
      <c r="O692" s="84"/>
      <c r="P692" s="88"/>
      <c r="Q692" s="88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>
      <c r="A693" s="1"/>
      <c r="B693" s="1"/>
      <c r="C693" s="1"/>
      <c r="D693" s="1"/>
      <c r="E693" s="1"/>
      <c r="F693" s="1"/>
      <c r="G693" s="63"/>
      <c r="H693" s="2"/>
      <c r="I693" s="64"/>
      <c r="J693" s="64"/>
      <c r="K693" s="65"/>
      <c r="L693" s="66"/>
      <c r="M693" s="80"/>
      <c r="N693" s="67"/>
      <c r="O693" s="84"/>
      <c r="P693" s="88"/>
      <c r="Q693" s="88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>
      <c r="A694" s="1"/>
      <c r="B694" s="1"/>
      <c r="C694" s="1"/>
      <c r="D694" s="1"/>
      <c r="E694" s="1"/>
      <c r="F694" s="1"/>
      <c r="G694" s="63"/>
      <c r="H694" s="2"/>
      <c r="I694" s="64"/>
      <c r="J694" s="64"/>
      <c r="K694" s="65"/>
      <c r="L694" s="66"/>
      <c r="M694" s="80"/>
      <c r="N694" s="67"/>
      <c r="O694" s="84"/>
      <c r="P694" s="88"/>
      <c r="Q694" s="88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>
      <c r="A695" s="1"/>
      <c r="B695" s="1"/>
      <c r="C695" s="1"/>
      <c r="D695" s="1"/>
      <c r="E695" s="1"/>
      <c r="F695" s="1"/>
      <c r="G695" s="63"/>
      <c r="H695" s="2"/>
      <c r="I695" s="64"/>
      <c r="J695" s="64"/>
      <c r="K695" s="65"/>
      <c r="L695" s="66"/>
      <c r="M695" s="80"/>
      <c r="N695" s="67"/>
      <c r="O695" s="84"/>
      <c r="P695" s="88"/>
      <c r="Q695" s="88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>
      <c r="A696" s="1"/>
      <c r="B696" s="1"/>
      <c r="C696" s="1"/>
      <c r="D696" s="1"/>
      <c r="E696" s="1"/>
      <c r="F696" s="1"/>
      <c r="G696" s="63"/>
      <c r="H696" s="2"/>
      <c r="I696" s="64"/>
      <c r="J696" s="64"/>
      <c r="K696" s="65"/>
      <c r="L696" s="66"/>
      <c r="M696" s="80"/>
      <c r="N696" s="67"/>
      <c r="O696" s="84"/>
      <c r="P696" s="88"/>
      <c r="Q696" s="88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>
      <c r="A697" s="1"/>
      <c r="B697" s="1"/>
      <c r="C697" s="1"/>
      <c r="D697" s="1"/>
      <c r="E697" s="1"/>
      <c r="F697" s="1"/>
      <c r="G697" s="63"/>
      <c r="H697" s="2"/>
      <c r="I697" s="64"/>
      <c r="J697" s="64"/>
      <c r="K697" s="65"/>
      <c r="L697" s="66"/>
      <c r="M697" s="80"/>
      <c r="N697" s="67"/>
      <c r="O697" s="84"/>
      <c r="P697" s="88"/>
      <c r="Q697" s="88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>
      <c r="A698" s="1"/>
      <c r="B698" s="1"/>
      <c r="C698" s="1"/>
      <c r="D698" s="1"/>
      <c r="E698" s="1"/>
      <c r="F698" s="1"/>
      <c r="G698" s="63"/>
      <c r="H698" s="2"/>
      <c r="I698" s="64"/>
      <c r="J698" s="64"/>
      <c r="K698" s="65"/>
      <c r="L698" s="66"/>
      <c r="M698" s="80"/>
      <c r="N698" s="67"/>
      <c r="O698" s="84"/>
      <c r="P698" s="88"/>
      <c r="Q698" s="88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>
      <c r="A699" s="1"/>
      <c r="B699" s="1"/>
      <c r="C699" s="1"/>
      <c r="D699" s="1"/>
      <c r="E699" s="1"/>
      <c r="F699" s="1"/>
      <c r="G699" s="63"/>
      <c r="H699" s="2"/>
      <c r="I699" s="64"/>
      <c r="J699" s="64"/>
      <c r="K699" s="65"/>
      <c r="L699" s="66"/>
      <c r="M699" s="80"/>
      <c r="N699" s="67"/>
      <c r="O699" s="84"/>
      <c r="P699" s="88"/>
      <c r="Q699" s="88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>
      <c r="A700" s="1"/>
      <c r="B700" s="1"/>
      <c r="C700" s="1"/>
      <c r="D700" s="1"/>
      <c r="E700" s="1"/>
      <c r="F700" s="1"/>
      <c r="G700" s="63"/>
      <c r="H700" s="2"/>
      <c r="I700" s="64"/>
      <c r="J700" s="64"/>
      <c r="K700" s="65"/>
      <c r="L700" s="66"/>
      <c r="M700" s="80"/>
      <c r="N700" s="67"/>
      <c r="O700" s="84"/>
      <c r="P700" s="88"/>
      <c r="Q700" s="88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>
      <c r="A701" s="1"/>
      <c r="B701" s="1"/>
      <c r="C701" s="1"/>
      <c r="D701" s="1"/>
      <c r="E701" s="1"/>
      <c r="F701" s="1"/>
      <c r="G701" s="63"/>
      <c r="H701" s="2"/>
      <c r="I701" s="64"/>
      <c r="J701" s="64"/>
      <c r="K701" s="65"/>
      <c r="L701" s="66"/>
      <c r="M701" s="80"/>
      <c r="N701" s="67"/>
      <c r="O701" s="84"/>
      <c r="P701" s="88"/>
      <c r="Q701" s="88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>
      <c r="A702" s="1"/>
      <c r="B702" s="1"/>
      <c r="C702" s="1"/>
      <c r="D702" s="1"/>
      <c r="E702" s="1"/>
      <c r="F702" s="1"/>
      <c r="G702" s="63"/>
      <c r="H702" s="2"/>
      <c r="I702" s="64"/>
      <c r="J702" s="64"/>
      <c r="K702" s="65"/>
      <c r="L702" s="66"/>
      <c r="M702" s="80"/>
      <c r="N702" s="67"/>
      <c r="O702" s="84"/>
      <c r="P702" s="88"/>
      <c r="Q702" s="88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>
      <c r="A703" s="1"/>
      <c r="B703" s="1"/>
      <c r="C703" s="1"/>
      <c r="D703" s="1"/>
      <c r="E703" s="1"/>
      <c r="F703" s="1"/>
      <c r="G703" s="63"/>
      <c r="H703" s="2"/>
      <c r="I703" s="64"/>
      <c r="J703" s="64"/>
      <c r="K703" s="65"/>
      <c r="L703" s="66"/>
      <c r="M703" s="80"/>
      <c r="N703" s="67"/>
      <c r="O703" s="84"/>
      <c r="P703" s="88"/>
      <c r="Q703" s="88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>
      <c r="A704" s="1"/>
      <c r="B704" s="1"/>
      <c r="C704" s="1"/>
      <c r="D704" s="1"/>
      <c r="E704" s="1"/>
      <c r="F704" s="1"/>
      <c r="G704" s="63"/>
      <c r="H704" s="2"/>
      <c r="I704" s="64"/>
      <c r="J704" s="64"/>
      <c r="K704" s="65"/>
      <c r="L704" s="66"/>
      <c r="M704" s="80"/>
      <c r="N704" s="67"/>
      <c r="O704" s="84"/>
      <c r="P704" s="88"/>
      <c r="Q704" s="88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>
      <c r="A705" s="1"/>
      <c r="B705" s="1"/>
      <c r="C705" s="1"/>
      <c r="D705" s="1"/>
      <c r="E705" s="1"/>
      <c r="F705" s="1"/>
      <c r="G705" s="63"/>
      <c r="H705" s="2"/>
      <c r="I705" s="64"/>
      <c r="J705" s="64"/>
      <c r="K705" s="65"/>
      <c r="L705" s="66"/>
      <c r="M705" s="80"/>
      <c r="N705" s="67"/>
      <c r="O705" s="84"/>
      <c r="P705" s="88"/>
      <c r="Q705" s="88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>
      <c r="A706" s="1"/>
      <c r="B706" s="1"/>
      <c r="C706" s="1"/>
      <c r="D706" s="1"/>
      <c r="E706" s="1"/>
      <c r="F706" s="1"/>
      <c r="G706" s="63"/>
      <c r="H706" s="2"/>
      <c r="I706" s="64"/>
      <c r="J706" s="64"/>
      <c r="K706" s="65"/>
      <c r="L706" s="66"/>
      <c r="M706" s="80"/>
      <c r="N706" s="67"/>
      <c r="O706" s="84"/>
      <c r="P706" s="88"/>
      <c r="Q706" s="88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>
      <c r="A707" s="1"/>
      <c r="B707" s="1"/>
      <c r="C707" s="1"/>
      <c r="D707" s="1"/>
      <c r="E707" s="1"/>
      <c r="F707" s="1"/>
      <c r="G707" s="63"/>
      <c r="H707" s="2"/>
      <c r="I707" s="64"/>
      <c r="J707" s="64"/>
      <c r="K707" s="65"/>
      <c r="L707" s="66"/>
      <c r="M707" s="80"/>
      <c r="N707" s="67"/>
      <c r="O707" s="84"/>
      <c r="P707" s="88"/>
      <c r="Q707" s="88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>
      <c r="A708" s="1"/>
      <c r="B708" s="1"/>
      <c r="C708" s="1"/>
      <c r="D708" s="1"/>
      <c r="E708" s="1"/>
      <c r="F708" s="1"/>
      <c r="G708" s="63"/>
      <c r="H708" s="2"/>
      <c r="I708" s="64"/>
      <c r="J708" s="64"/>
      <c r="K708" s="65"/>
      <c r="L708" s="66"/>
      <c r="M708" s="80"/>
      <c r="N708" s="67"/>
      <c r="O708" s="84"/>
      <c r="P708" s="88"/>
      <c r="Q708" s="88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>
      <c r="A709" s="1"/>
      <c r="B709" s="1"/>
      <c r="C709" s="1"/>
      <c r="D709" s="1"/>
      <c r="E709" s="1"/>
      <c r="F709" s="1"/>
      <c r="G709" s="63"/>
      <c r="H709" s="2"/>
      <c r="I709" s="64"/>
      <c r="J709" s="64"/>
      <c r="K709" s="65"/>
      <c r="L709" s="66"/>
      <c r="M709" s="80"/>
      <c r="N709" s="67"/>
      <c r="O709" s="84"/>
      <c r="P709" s="88"/>
      <c r="Q709" s="88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>
      <c r="A710" s="1"/>
      <c r="B710" s="1"/>
      <c r="C710" s="1"/>
      <c r="D710" s="1"/>
      <c r="E710" s="1"/>
      <c r="F710" s="1"/>
      <c r="G710" s="63"/>
      <c r="H710" s="2"/>
      <c r="I710" s="64"/>
      <c r="J710" s="64"/>
      <c r="K710" s="65"/>
      <c r="L710" s="66"/>
      <c r="M710" s="80"/>
      <c r="N710" s="67"/>
      <c r="O710" s="84"/>
      <c r="P710" s="88"/>
      <c r="Q710" s="88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>
      <c r="A711" s="1"/>
      <c r="B711" s="1"/>
      <c r="C711" s="1"/>
      <c r="D711" s="1"/>
      <c r="E711" s="1"/>
      <c r="F711" s="1"/>
      <c r="G711" s="63"/>
      <c r="H711" s="2"/>
      <c r="I711" s="64"/>
      <c r="J711" s="64"/>
      <c r="K711" s="65"/>
      <c r="L711" s="66"/>
      <c r="M711" s="80"/>
      <c r="N711" s="67"/>
      <c r="O711" s="84"/>
      <c r="P711" s="88"/>
      <c r="Q711" s="88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>
      <c r="A712" s="1"/>
      <c r="B712" s="1"/>
      <c r="C712" s="1"/>
      <c r="D712" s="1"/>
      <c r="E712" s="1"/>
      <c r="F712" s="1"/>
      <c r="G712" s="63"/>
      <c r="H712" s="2"/>
      <c r="I712" s="64"/>
      <c r="J712" s="64"/>
      <c r="K712" s="65"/>
      <c r="L712" s="66"/>
      <c r="M712" s="80"/>
      <c r="N712" s="67"/>
      <c r="O712" s="84"/>
      <c r="P712" s="88"/>
      <c r="Q712" s="88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>
      <c r="A713" s="1"/>
      <c r="B713" s="1"/>
      <c r="C713" s="1"/>
      <c r="D713" s="1"/>
      <c r="E713" s="1"/>
      <c r="F713" s="1"/>
      <c r="G713" s="63"/>
      <c r="H713" s="2"/>
      <c r="I713" s="64"/>
      <c r="J713" s="64"/>
      <c r="K713" s="65"/>
      <c r="L713" s="66"/>
      <c r="M713" s="80"/>
      <c r="N713" s="67"/>
      <c r="O713" s="84"/>
      <c r="P713" s="88"/>
      <c r="Q713" s="88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>
      <c r="A714" s="1"/>
      <c r="B714" s="1"/>
      <c r="C714" s="1"/>
      <c r="D714" s="1"/>
      <c r="E714" s="1"/>
      <c r="F714" s="1"/>
      <c r="G714" s="63"/>
      <c r="H714" s="2"/>
      <c r="I714" s="64"/>
      <c r="J714" s="64"/>
      <c r="K714" s="65"/>
      <c r="L714" s="66"/>
      <c r="M714" s="80"/>
      <c r="N714" s="67"/>
      <c r="O714" s="84"/>
      <c r="P714" s="88"/>
      <c r="Q714" s="88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>
      <c r="A715" s="1"/>
      <c r="B715" s="1"/>
      <c r="C715" s="1"/>
      <c r="D715" s="1"/>
      <c r="E715" s="1"/>
      <c r="F715" s="1"/>
      <c r="G715" s="63"/>
      <c r="H715" s="2"/>
      <c r="I715" s="64"/>
      <c r="J715" s="64"/>
      <c r="K715" s="65"/>
      <c r="L715" s="66"/>
      <c r="M715" s="80"/>
      <c r="N715" s="67"/>
      <c r="O715" s="84"/>
      <c r="P715" s="88"/>
      <c r="Q715" s="88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>
      <c r="A716" s="1"/>
      <c r="B716" s="1"/>
      <c r="C716" s="1"/>
      <c r="D716" s="1"/>
      <c r="E716" s="1"/>
      <c r="F716" s="1"/>
      <c r="G716" s="63"/>
      <c r="H716" s="2"/>
      <c r="I716" s="64"/>
      <c r="J716" s="64"/>
      <c r="K716" s="65"/>
      <c r="L716" s="66"/>
      <c r="M716" s="80"/>
      <c r="N716" s="67"/>
      <c r="O716" s="84"/>
      <c r="P716" s="88"/>
      <c r="Q716" s="88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>
      <c r="A717" s="1"/>
      <c r="B717" s="1"/>
      <c r="C717" s="1"/>
      <c r="D717" s="1"/>
      <c r="E717" s="1"/>
      <c r="F717" s="1"/>
      <c r="G717" s="63"/>
      <c r="H717" s="2"/>
      <c r="I717" s="64"/>
      <c r="J717" s="64"/>
      <c r="K717" s="65"/>
      <c r="L717" s="66"/>
      <c r="M717" s="80"/>
      <c r="N717" s="67"/>
      <c r="O717" s="84"/>
      <c r="P717" s="88"/>
      <c r="Q717" s="88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>
      <c r="A718" s="1"/>
      <c r="B718" s="1"/>
      <c r="C718" s="1"/>
      <c r="D718" s="1"/>
      <c r="E718" s="1"/>
      <c r="F718" s="1"/>
      <c r="G718" s="63"/>
      <c r="H718" s="2"/>
      <c r="I718" s="64"/>
      <c r="J718" s="64"/>
      <c r="K718" s="65"/>
      <c r="L718" s="66"/>
      <c r="M718" s="80"/>
      <c r="N718" s="67"/>
      <c r="O718" s="84"/>
      <c r="P718" s="88"/>
      <c r="Q718" s="88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>
      <c r="A719" s="1"/>
      <c r="B719" s="1"/>
      <c r="C719" s="1"/>
      <c r="D719" s="1"/>
      <c r="E719" s="1"/>
      <c r="F719" s="1"/>
      <c r="G719" s="63"/>
      <c r="H719" s="2"/>
      <c r="I719" s="64"/>
      <c r="J719" s="64"/>
      <c r="K719" s="65"/>
      <c r="L719" s="66"/>
      <c r="M719" s="80"/>
      <c r="N719" s="67"/>
      <c r="O719" s="84"/>
      <c r="P719" s="88"/>
      <c r="Q719" s="88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>
      <c r="A720" s="1"/>
      <c r="B720" s="1"/>
      <c r="C720" s="1"/>
      <c r="D720" s="1"/>
      <c r="E720" s="1"/>
      <c r="F720" s="1"/>
      <c r="G720" s="63"/>
      <c r="H720" s="2"/>
      <c r="I720" s="64"/>
      <c r="J720" s="64"/>
      <c r="K720" s="65"/>
      <c r="L720" s="66"/>
      <c r="M720" s="80"/>
      <c r="N720" s="67"/>
      <c r="O720" s="84"/>
      <c r="P720" s="88"/>
      <c r="Q720" s="88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>
      <c r="A721" s="1"/>
      <c r="B721" s="1"/>
      <c r="C721" s="1"/>
      <c r="D721" s="1"/>
      <c r="E721" s="1"/>
      <c r="F721" s="1"/>
      <c r="G721" s="63"/>
      <c r="H721" s="2"/>
      <c r="I721" s="64"/>
      <c r="J721" s="64"/>
      <c r="K721" s="65"/>
      <c r="L721" s="66"/>
      <c r="M721" s="80"/>
      <c r="N721" s="67"/>
      <c r="O721" s="84"/>
      <c r="P721" s="88"/>
      <c r="Q721" s="88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>
      <c r="A722" s="1"/>
      <c r="B722" s="1"/>
      <c r="C722" s="1"/>
      <c r="D722" s="1"/>
      <c r="E722" s="1"/>
      <c r="F722" s="1"/>
      <c r="G722" s="63"/>
      <c r="H722" s="2"/>
      <c r="I722" s="64"/>
      <c r="J722" s="64"/>
      <c r="K722" s="65"/>
      <c r="L722" s="66"/>
      <c r="M722" s="80"/>
      <c r="N722" s="67"/>
      <c r="O722" s="84"/>
      <c r="P722" s="88"/>
      <c r="Q722" s="88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>
      <c r="A723" s="1"/>
      <c r="B723" s="1"/>
      <c r="C723" s="1"/>
      <c r="D723" s="1"/>
      <c r="E723" s="1"/>
      <c r="F723" s="1"/>
      <c r="G723" s="63"/>
      <c r="H723" s="2"/>
      <c r="I723" s="64"/>
      <c r="J723" s="64"/>
      <c r="K723" s="65"/>
      <c r="L723" s="66"/>
      <c r="M723" s="80"/>
      <c r="N723" s="67"/>
      <c r="O723" s="84"/>
      <c r="P723" s="88"/>
      <c r="Q723" s="88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>
      <c r="A724" s="1"/>
      <c r="B724" s="1"/>
      <c r="C724" s="1"/>
      <c r="D724" s="1"/>
      <c r="E724" s="1"/>
      <c r="F724" s="1"/>
      <c r="G724" s="63"/>
      <c r="H724" s="2"/>
      <c r="I724" s="64"/>
      <c r="J724" s="64"/>
      <c r="K724" s="65"/>
      <c r="L724" s="66"/>
      <c r="M724" s="80"/>
      <c r="N724" s="67"/>
      <c r="O724" s="84"/>
      <c r="P724" s="88"/>
      <c r="Q724" s="88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>
      <c r="A725" s="1"/>
      <c r="B725" s="1"/>
      <c r="C725" s="1"/>
      <c r="D725" s="1"/>
      <c r="E725" s="1"/>
      <c r="F725" s="1"/>
      <c r="G725" s="63"/>
      <c r="H725" s="2"/>
      <c r="I725" s="64"/>
      <c r="J725" s="64"/>
      <c r="K725" s="65"/>
      <c r="L725" s="66"/>
      <c r="M725" s="80"/>
      <c r="N725" s="67"/>
      <c r="O725" s="84"/>
      <c r="P725" s="88"/>
      <c r="Q725" s="88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>
      <c r="A726" s="1"/>
      <c r="B726" s="1"/>
      <c r="C726" s="1"/>
      <c r="D726" s="1"/>
      <c r="E726" s="1"/>
      <c r="F726" s="1"/>
      <c r="G726" s="63"/>
      <c r="H726" s="2"/>
      <c r="I726" s="64"/>
      <c r="J726" s="64"/>
      <c r="K726" s="65"/>
      <c r="L726" s="66"/>
      <c r="M726" s="80"/>
      <c r="N726" s="67"/>
      <c r="O726" s="84"/>
      <c r="P726" s="88"/>
      <c r="Q726" s="88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>
      <c r="A727" s="1"/>
      <c r="B727" s="1"/>
      <c r="C727" s="1"/>
      <c r="D727" s="1"/>
      <c r="E727" s="1"/>
      <c r="F727" s="1"/>
      <c r="G727" s="63"/>
      <c r="H727" s="2"/>
      <c r="I727" s="64"/>
      <c r="J727" s="64"/>
      <c r="K727" s="65"/>
      <c r="L727" s="66"/>
      <c r="M727" s="80"/>
      <c r="N727" s="67"/>
      <c r="O727" s="84"/>
      <c r="P727" s="88"/>
      <c r="Q727" s="88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>
      <c r="A728" s="1"/>
      <c r="B728" s="1"/>
      <c r="C728" s="1"/>
      <c r="D728" s="1"/>
      <c r="E728" s="1"/>
      <c r="F728" s="1"/>
      <c r="G728" s="63"/>
      <c r="H728" s="2"/>
      <c r="I728" s="64"/>
      <c r="J728" s="64"/>
      <c r="K728" s="65"/>
      <c r="L728" s="66"/>
      <c r="M728" s="80"/>
      <c r="N728" s="67"/>
      <c r="O728" s="84"/>
      <c r="P728" s="88"/>
      <c r="Q728" s="88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>
      <c r="A729" s="1"/>
      <c r="B729" s="1"/>
      <c r="C729" s="1"/>
      <c r="D729" s="1"/>
      <c r="E729" s="1"/>
      <c r="F729" s="1"/>
      <c r="G729" s="63"/>
      <c r="H729" s="2"/>
      <c r="I729" s="64"/>
      <c r="J729" s="64"/>
      <c r="K729" s="65"/>
      <c r="L729" s="66"/>
      <c r="M729" s="80"/>
      <c r="N729" s="67"/>
      <c r="O729" s="84"/>
      <c r="P729" s="88"/>
      <c r="Q729" s="88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>
      <c r="A730" s="1"/>
      <c r="B730" s="1"/>
      <c r="C730" s="1"/>
      <c r="D730" s="1"/>
      <c r="E730" s="1"/>
      <c r="F730" s="1"/>
      <c r="G730" s="63"/>
      <c r="H730" s="2"/>
      <c r="I730" s="64"/>
      <c r="J730" s="64"/>
      <c r="K730" s="65"/>
      <c r="L730" s="66"/>
      <c r="M730" s="80"/>
      <c r="N730" s="67"/>
      <c r="O730" s="84"/>
      <c r="P730" s="88"/>
      <c r="Q730" s="88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>
      <c r="A731" s="1"/>
      <c r="B731" s="1"/>
      <c r="C731" s="1"/>
      <c r="D731" s="1"/>
      <c r="E731" s="1"/>
      <c r="F731" s="1"/>
      <c r="G731" s="63"/>
      <c r="H731" s="2"/>
      <c r="I731" s="64"/>
      <c r="J731" s="64"/>
      <c r="K731" s="65"/>
      <c r="L731" s="66"/>
      <c r="M731" s="80"/>
      <c r="N731" s="67"/>
      <c r="O731" s="84"/>
      <c r="P731" s="88"/>
      <c r="Q731" s="88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>
      <c r="A732" s="1"/>
      <c r="B732" s="1"/>
      <c r="C732" s="1"/>
      <c r="D732" s="1"/>
      <c r="E732" s="1"/>
      <c r="F732" s="1"/>
      <c r="G732" s="63"/>
      <c r="H732" s="2"/>
      <c r="I732" s="64"/>
      <c r="J732" s="64"/>
      <c r="K732" s="65"/>
      <c r="L732" s="66"/>
      <c r="M732" s="80"/>
      <c r="N732" s="67"/>
      <c r="O732" s="84"/>
      <c r="P732" s="88"/>
      <c r="Q732" s="88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>
      <c r="A733" s="1"/>
      <c r="B733" s="1"/>
      <c r="C733" s="1"/>
      <c r="D733" s="1"/>
      <c r="E733" s="1"/>
      <c r="F733" s="1"/>
      <c r="G733" s="63"/>
      <c r="H733" s="2"/>
      <c r="I733" s="64"/>
      <c r="J733" s="64"/>
      <c r="K733" s="65"/>
      <c r="L733" s="66"/>
      <c r="M733" s="80"/>
      <c r="N733" s="67"/>
      <c r="O733" s="84"/>
      <c r="P733" s="88"/>
      <c r="Q733" s="88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>
      <c r="A734" s="1"/>
      <c r="B734" s="1"/>
      <c r="C734" s="1"/>
      <c r="D734" s="1"/>
      <c r="E734" s="1"/>
      <c r="F734" s="1"/>
      <c r="G734" s="63"/>
      <c r="H734" s="2"/>
      <c r="I734" s="64"/>
      <c r="J734" s="64"/>
      <c r="K734" s="65"/>
      <c r="L734" s="66"/>
      <c r="M734" s="80"/>
      <c r="N734" s="67"/>
      <c r="O734" s="84"/>
      <c r="P734" s="88"/>
      <c r="Q734" s="88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>
      <c r="A735" s="1"/>
      <c r="B735" s="1"/>
      <c r="C735" s="1"/>
      <c r="D735" s="1"/>
      <c r="E735" s="1"/>
      <c r="F735" s="1"/>
      <c r="G735" s="63"/>
      <c r="H735" s="2"/>
      <c r="I735" s="64"/>
      <c r="J735" s="64"/>
      <c r="K735" s="65"/>
      <c r="L735" s="66"/>
      <c r="M735" s="80"/>
      <c r="N735" s="67"/>
      <c r="O735" s="84"/>
      <c r="P735" s="88"/>
      <c r="Q735" s="88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>
      <c r="A736" s="1"/>
      <c r="B736" s="1"/>
      <c r="C736" s="1"/>
      <c r="D736" s="1"/>
      <c r="E736" s="1"/>
      <c r="F736" s="1"/>
      <c r="G736" s="63"/>
      <c r="H736" s="2"/>
      <c r="I736" s="64"/>
      <c r="J736" s="64"/>
      <c r="K736" s="65"/>
      <c r="L736" s="66"/>
      <c r="M736" s="80"/>
      <c r="N736" s="67"/>
      <c r="O736" s="84"/>
      <c r="P736" s="88"/>
      <c r="Q736" s="88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>
      <c r="A737" s="1"/>
      <c r="B737" s="1"/>
      <c r="C737" s="1"/>
      <c r="D737" s="1"/>
      <c r="E737" s="1"/>
      <c r="F737" s="1"/>
      <c r="G737" s="63"/>
      <c r="H737" s="2"/>
      <c r="I737" s="64"/>
      <c r="J737" s="64"/>
      <c r="K737" s="65"/>
      <c r="L737" s="66"/>
      <c r="M737" s="80"/>
      <c r="N737" s="67"/>
      <c r="O737" s="84"/>
      <c r="P737" s="88"/>
      <c r="Q737" s="88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>
      <c r="A738" s="1"/>
      <c r="B738" s="1"/>
      <c r="C738" s="1"/>
      <c r="D738" s="1"/>
      <c r="E738" s="1"/>
      <c r="F738" s="1"/>
      <c r="G738" s="63"/>
      <c r="H738" s="2"/>
      <c r="I738" s="64"/>
      <c r="J738" s="64"/>
      <c r="K738" s="65"/>
      <c r="L738" s="66"/>
      <c r="M738" s="80"/>
      <c r="N738" s="67"/>
      <c r="O738" s="84"/>
      <c r="P738" s="88"/>
      <c r="Q738" s="88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>
      <c r="A739" s="1"/>
      <c r="B739" s="1"/>
      <c r="C739" s="1"/>
      <c r="D739" s="1"/>
      <c r="E739" s="1"/>
      <c r="F739" s="1"/>
      <c r="G739" s="63"/>
      <c r="H739" s="2"/>
      <c r="I739" s="64"/>
      <c r="J739" s="64"/>
      <c r="K739" s="65"/>
      <c r="L739" s="66"/>
      <c r="M739" s="80"/>
      <c r="N739" s="67"/>
      <c r="O739" s="84"/>
      <c r="P739" s="88"/>
      <c r="Q739" s="88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>
      <c r="A740" s="1"/>
      <c r="B740" s="1"/>
      <c r="C740" s="1"/>
      <c r="D740" s="1"/>
      <c r="E740" s="1"/>
      <c r="F740" s="1"/>
      <c r="G740" s="63"/>
      <c r="H740" s="2"/>
      <c r="I740" s="64"/>
      <c r="J740" s="64"/>
      <c r="K740" s="65"/>
      <c r="L740" s="66"/>
      <c r="M740" s="80"/>
      <c r="N740" s="67"/>
      <c r="O740" s="84"/>
      <c r="P740" s="88"/>
      <c r="Q740" s="88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>
      <c r="A741" s="1"/>
      <c r="B741" s="1"/>
      <c r="C741" s="1"/>
      <c r="D741" s="1"/>
      <c r="E741" s="1"/>
      <c r="F741" s="1"/>
      <c r="G741" s="63"/>
      <c r="H741" s="2"/>
      <c r="I741" s="64"/>
      <c r="J741" s="64"/>
      <c r="K741" s="65"/>
      <c r="L741" s="66"/>
      <c r="M741" s="80"/>
      <c r="N741" s="67"/>
      <c r="O741" s="84"/>
      <c r="P741" s="88"/>
      <c r="Q741" s="88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>
      <c r="A742" s="1"/>
      <c r="B742" s="1"/>
      <c r="C742" s="1"/>
      <c r="D742" s="1"/>
      <c r="E742" s="1"/>
      <c r="F742" s="1"/>
      <c r="G742" s="63"/>
      <c r="H742" s="2"/>
      <c r="I742" s="64"/>
      <c r="J742" s="64"/>
      <c r="K742" s="65"/>
      <c r="L742" s="66"/>
      <c r="M742" s="80"/>
      <c r="N742" s="67"/>
      <c r="O742" s="84"/>
      <c r="P742" s="88"/>
      <c r="Q742" s="88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>
      <c r="A743" s="1"/>
      <c r="B743" s="1"/>
      <c r="C743" s="1"/>
      <c r="D743" s="1"/>
      <c r="E743" s="1"/>
      <c r="F743" s="1"/>
      <c r="G743" s="63"/>
      <c r="H743" s="2"/>
      <c r="I743" s="64"/>
      <c r="J743" s="64"/>
      <c r="K743" s="65"/>
      <c r="L743" s="66"/>
      <c r="M743" s="80"/>
      <c r="N743" s="67"/>
      <c r="O743" s="84"/>
      <c r="P743" s="88"/>
      <c r="Q743" s="88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>
      <c r="A744" s="1"/>
      <c r="B744" s="1"/>
      <c r="C744" s="1"/>
      <c r="D744" s="1"/>
      <c r="E744" s="1"/>
      <c r="F744" s="1"/>
      <c r="G744" s="63"/>
      <c r="H744" s="2"/>
      <c r="I744" s="64"/>
      <c r="J744" s="64"/>
      <c r="K744" s="65"/>
      <c r="L744" s="66"/>
      <c r="M744" s="80"/>
      <c r="N744" s="67"/>
      <c r="O744" s="84"/>
      <c r="P744" s="88"/>
      <c r="Q744" s="88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>
      <c r="A745" s="1"/>
      <c r="B745" s="1"/>
      <c r="C745" s="1"/>
      <c r="D745" s="1"/>
      <c r="E745" s="1"/>
      <c r="F745" s="1"/>
      <c r="G745" s="63"/>
      <c r="H745" s="2"/>
      <c r="I745" s="64"/>
      <c r="J745" s="64"/>
      <c r="K745" s="65"/>
      <c r="L745" s="66"/>
      <c r="M745" s="80"/>
      <c r="N745" s="67"/>
      <c r="O745" s="84"/>
      <c r="P745" s="88"/>
      <c r="Q745" s="88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>
      <c r="A746" s="1"/>
      <c r="B746" s="1"/>
      <c r="C746" s="1"/>
      <c r="D746" s="1"/>
      <c r="E746" s="1"/>
      <c r="F746" s="1"/>
      <c r="G746" s="63"/>
      <c r="H746" s="2"/>
      <c r="I746" s="64"/>
      <c r="J746" s="64"/>
      <c r="K746" s="65"/>
      <c r="L746" s="66"/>
      <c r="M746" s="80"/>
      <c r="N746" s="67"/>
      <c r="O746" s="84"/>
      <c r="P746" s="88"/>
      <c r="Q746" s="88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>
      <c r="A747" s="1"/>
      <c r="B747" s="1"/>
      <c r="C747" s="1"/>
      <c r="D747" s="1"/>
      <c r="E747" s="1"/>
      <c r="F747" s="1"/>
      <c r="G747" s="63"/>
      <c r="H747" s="2"/>
      <c r="I747" s="64"/>
      <c r="J747" s="64"/>
      <c r="K747" s="65"/>
      <c r="L747" s="66"/>
      <c r="M747" s="80"/>
      <c r="N747" s="67"/>
      <c r="O747" s="84"/>
      <c r="P747" s="88"/>
      <c r="Q747" s="88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>
      <c r="A748" s="1"/>
      <c r="B748" s="1"/>
      <c r="C748" s="1"/>
      <c r="D748" s="1"/>
      <c r="E748" s="1"/>
      <c r="F748" s="1"/>
      <c r="G748" s="63"/>
      <c r="H748" s="2"/>
      <c r="I748" s="64"/>
      <c r="J748" s="64"/>
      <c r="K748" s="65"/>
      <c r="L748" s="66"/>
      <c r="M748" s="80"/>
      <c r="N748" s="67"/>
      <c r="O748" s="84"/>
      <c r="P748" s="88"/>
      <c r="Q748" s="88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>
      <c r="A749" s="1"/>
      <c r="B749" s="1"/>
      <c r="C749" s="1"/>
      <c r="D749" s="1"/>
      <c r="E749" s="1"/>
      <c r="F749" s="1"/>
      <c r="G749" s="63"/>
      <c r="H749" s="2"/>
      <c r="I749" s="64"/>
      <c r="J749" s="64"/>
      <c r="K749" s="65"/>
      <c r="L749" s="66"/>
      <c r="M749" s="80"/>
      <c r="N749" s="67"/>
      <c r="O749" s="84"/>
      <c r="P749" s="88"/>
      <c r="Q749" s="88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>
      <c r="A750" s="1"/>
      <c r="B750" s="1"/>
      <c r="C750" s="1"/>
      <c r="D750" s="1"/>
      <c r="E750" s="1"/>
      <c r="F750" s="1"/>
      <c r="G750" s="63"/>
      <c r="H750" s="2"/>
      <c r="I750" s="64"/>
      <c r="J750" s="64"/>
      <c r="K750" s="65"/>
      <c r="L750" s="66"/>
      <c r="M750" s="80"/>
      <c r="N750" s="67"/>
      <c r="O750" s="84"/>
      <c r="P750" s="88"/>
      <c r="Q750" s="88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>
      <c r="A751" s="1"/>
      <c r="B751" s="1"/>
      <c r="C751" s="1"/>
      <c r="D751" s="1"/>
      <c r="E751" s="1"/>
      <c r="F751" s="1"/>
      <c r="G751" s="63"/>
      <c r="H751" s="2"/>
      <c r="I751" s="64"/>
      <c r="J751" s="64"/>
      <c r="K751" s="65"/>
      <c r="L751" s="66"/>
      <c r="M751" s="80"/>
      <c r="N751" s="67"/>
      <c r="O751" s="84"/>
      <c r="P751" s="88"/>
      <c r="Q751" s="88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>
      <c r="A752" s="1"/>
      <c r="B752" s="1"/>
      <c r="C752" s="1"/>
      <c r="D752" s="1"/>
      <c r="E752" s="1"/>
      <c r="F752" s="1"/>
      <c r="G752" s="63"/>
      <c r="H752" s="2"/>
      <c r="I752" s="64"/>
      <c r="J752" s="64"/>
      <c r="K752" s="65"/>
      <c r="L752" s="66"/>
      <c r="M752" s="80"/>
      <c r="N752" s="67"/>
      <c r="O752" s="84"/>
      <c r="P752" s="88"/>
      <c r="Q752" s="88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>
      <c r="A753" s="1"/>
      <c r="B753" s="1"/>
      <c r="C753" s="1"/>
      <c r="D753" s="1"/>
      <c r="E753" s="1"/>
      <c r="F753" s="1"/>
      <c r="G753" s="63"/>
      <c r="H753" s="2"/>
      <c r="I753" s="64"/>
      <c r="J753" s="64"/>
      <c r="K753" s="65"/>
      <c r="L753" s="66"/>
      <c r="M753" s="80"/>
      <c r="N753" s="67"/>
      <c r="O753" s="84"/>
      <c r="P753" s="88"/>
      <c r="Q753" s="88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>
      <c r="A754" s="1"/>
      <c r="B754" s="1"/>
      <c r="C754" s="1"/>
      <c r="D754" s="1"/>
      <c r="E754" s="1"/>
      <c r="F754" s="1"/>
      <c r="G754" s="63"/>
      <c r="H754" s="2"/>
      <c r="I754" s="64"/>
      <c r="J754" s="64"/>
      <c r="K754" s="65"/>
      <c r="L754" s="66"/>
      <c r="M754" s="80"/>
      <c r="N754" s="67"/>
      <c r="O754" s="84"/>
      <c r="P754" s="88"/>
      <c r="Q754" s="88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>
      <c r="A755" s="1"/>
      <c r="B755" s="1"/>
      <c r="C755" s="1"/>
      <c r="D755" s="1"/>
      <c r="E755" s="1"/>
      <c r="F755" s="1"/>
      <c r="G755" s="63"/>
      <c r="H755" s="2"/>
      <c r="I755" s="64"/>
      <c r="J755" s="64"/>
      <c r="K755" s="65"/>
      <c r="L755" s="66"/>
      <c r="M755" s="80"/>
      <c r="N755" s="67"/>
      <c r="O755" s="84"/>
      <c r="P755" s="88"/>
      <c r="Q755" s="88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>
      <c r="A756" s="1"/>
      <c r="B756" s="1"/>
      <c r="C756" s="1"/>
      <c r="D756" s="1"/>
      <c r="E756" s="1"/>
      <c r="F756" s="1"/>
      <c r="G756" s="63"/>
      <c r="H756" s="2"/>
      <c r="I756" s="64"/>
      <c r="J756" s="64"/>
      <c r="K756" s="65"/>
      <c r="L756" s="66"/>
      <c r="M756" s="80"/>
      <c r="N756" s="67"/>
      <c r="O756" s="84"/>
      <c r="P756" s="88"/>
      <c r="Q756" s="88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>
      <c r="A757" s="1"/>
      <c r="B757" s="1"/>
      <c r="C757" s="1"/>
      <c r="D757" s="1"/>
      <c r="E757" s="1"/>
      <c r="F757" s="1"/>
      <c r="G757" s="63"/>
      <c r="H757" s="2"/>
      <c r="I757" s="64"/>
      <c r="J757" s="64"/>
      <c r="K757" s="65"/>
      <c r="L757" s="66"/>
      <c r="M757" s="80"/>
      <c r="N757" s="67"/>
      <c r="O757" s="84"/>
      <c r="P757" s="88"/>
      <c r="Q757" s="88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>
      <c r="A758" s="1"/>
      <c r="B758" s="1"/>
      <c r="C758" s="1"/>
      <c r="D758" s="1"/>
      <c r="E758" s="1"/>
      <c r="F758" s="1"/>
      <c r="G758" s="63"/>
      <c r="H758" s="2"/>
      <c r="I758" s="64"/>
      <c r="J758" s="64"/>
      <c r="K758" s="65"/>
      <c r="L758" s="66"/>
      <c r="M758" s="80"/>
      <c r="N758" s="67"/>
      <c r="O758" s="84"/>
      <c r="P758" s="88"/>
      <c r="Q758" s="88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>
      <c r="A759" s="1"/>
      <c r="B759" s="1"/>
      <c r="C759" s="1"/>
      <c r="D759" s="1"/>
      <c r="E759" s="1"/>
      <c r="F759" s="1"/>
      <c r="G759" s="63"/>
      <c r="H759" s="2"/>
      <c r="I759" s="64"/>
      <c r="J759" s="64"/>
      <c r="K759" s="65"/>
      <c r="L759" s="66"/>
      <c r="M759" s="80"/>
      <c r="N759" s="67"/>
      <c r="O759" s="84"/>
      <c r="P759" s="88"/>
      <c r="Q759" s="88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>
      <c r="A760" s="1"/>
      <c r="B760" s="1"/>
      <c r="C760" s="1"/>
      <c r="D760" s="1"/>
      <c r="E760" s="1"/>
      <c r="F760" s="1"/>
      <c r="G760" s="63"/>
      <c r="H760" s="2"/>
      <c r="I760" s="64"/>
      <c r="J760" s="64"/>
      <c r="K760" s="65"/>
      <c r="L760" s="66"/>
      <c r="M760" s="80"/>
      <c r="N760" s="67"/>
      <c r="O760" s="84"/>
      <c r="P760" s="88"/>
      <c r="Q760" s="88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>
      <c r="A761" s="1"/>
      <c r="B761" s="1"/>
      <c r="C761" s="1"/>
      <c r="D761" s="1"/>
      <c r="E761" s="1"/>
      <c r="F761" s="1"/>
      <c r="G761" s="63"/>
      <c r="H761" s="2"/>
      <c r="I761" s="64"/>
      <c r="J761" s="64"/>
      <c r="K761" s="65"/>
      <c r="L761" s="66"/>
      <c r="M761" s="80"/>
      <c r="N761" s="67"/>
      <c r="O761" s="84"/>
      <c r="P761" s="88"/>
      <c r="Q761" s="88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>
      <c r="A762" s="1"/>
      <c r="B762" s="1"/>
      <c r="C762" s="1"/>
      <c r="D762" s="1"/>
      <c r="E762" s="1"/>
      <c r="F762" s="1"/>
      <c r="G762" s="63"/>
      <c r="H762" s="2"/>
      <c r="I762" s="64"/>
      <c r="J762" s="64"/>
      <c r="K762" s="65"/>
      <c r="L762" s="66"/>
      <c r="M762" s="80"/>
      <c r="N762" s="67"/>
      <c r="O762" s="84"/>
      <c r="P762" s="88"/>
      <c r="Q762" s="88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>
      <c r="A763" s="1"/>
      <c r="B763" s="1"/>
      <c r="C763" s="1"/>
      <c r="D763" s="1"/>
      <c r="E763" s="1"/>
      <c r="F763" s="1"/>
      <c r="G763" s="63"/>
      <c r="H763" s="2"/>
      <c r="I763" s="64"/>
      <c r="J763" s="64"/>
      <c r="K763" s="65"/>
      <c r="L763" s="66"/>
      <c r="M763" s="80"/>
      <c r="N763" s="67"/>
      <c r="O763" s="84"/>
      <c r="P763" s="88"/>
      <c r="Q763" s="88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>
      <c r="A764" s="1"/>
      <c r="B764" s="1"/>
      <c r="C764" s="1"/>
      <c r="D764" s="1"/>
      <c r="E764" s="1"/>
      <c r="F764" s="1"/>
      <c r="G764" s="63"/>
      <c r="H764" s="2"/>
      <c r="I764" s="64"/>
      <c r="J764" s="64"/>
      <c r="K764" s="65"/>
      <c r="L764" s="66"/>
      <c r="M764" s="80"/>
      <c r="N764" s="67"/>
      <c r="O764" s="84"/>
      <c r="P764" s="88"/>
      <c r="Q764" s="88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>
      <c r="A765" s="1"/>
      <c r="B765" s="1"/>
      <c r="C765" s="1"/>
      <c r="D765" s="1"/>
      <c r="E765" s="1"/>
      <c r="F765" s="1"/>
      <c r="G765" s="63"/>
      <c r="H765" s="2"/>
      <c r="I765" s="64"/>
      <c r="J765" s="64"/>
      <c r="K765" s="65"/>
      <c r="L765" s="66"/>
      <c r="M765" s="80"/>
      <c r="N765" s="67"/>
      <c r="O765" s="84"/>
      <c r="P765" s="88"/>
      <c r="Q765" s="88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>
      <c r="A766" s="1"/>
      <c r="B766" s="1"/>
      <c r="C766" s="1"/>
      <c r="D766" s="1"/>
      <c r="E766" s="1"/>
      <c r="F766" s="1"/>
      <c r="G766" s="63"/>
      <c r="H766" s="2"/>
      <c r="I766" s="64"/>
      <c r="J766" s="64"/>
      <c r="K766" s="65"/>
      <c r="L766" s="66"/>
      <c r="M766" s="80"/>
      <c r="N766" s="67"/>
      <c r="O766" s="84"/>
      <c r="P766" s="88"/>
      <c r="Q766" s="88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>
      <c r="A767" s="1"/>
      <c r="B767" s="1"/>
      <c r="C767" s="1"/>
      <c r="D767" s="1"/>
      <c r="E767" s="1"/>
      <c r="F767" s="1"/>
      <c r="G767" s="63"/>
      <c r="H767" s="2"/>
      <c r="I767" s="64"/>
      <c r="J767" s="64"/>
      <c r="K767" s="65"/>
      <c r="L767" s="66"/>
      <c r="M767" s="80"/>
      <c r="N767" s="67"/>
      <c r="O767" s="84"/>
      <c r="P767" s="88"/>
      <c r="Q767" s="88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>
      <c r="A768" s="1"/>
      <c r="B768" s="1"/>
      <c r="C768" s="1"/>
      <c r="D768" s="1"/>
      <c r="E768" s="1"/>
      <c r="F768" s="1"/>
      <c r="G768" s="63"/>
      <c r="H768" s="2"/>
      <c r="I768" s="64"/>
      <c r="J768" s="64"/>
      <c r="K768" s="65"/>
      <c r="L768" s="66"/>
      <c r="M768" s="80"/>
      <c r="N768" s="67"/>
      <c r="O768" s="84"/>
      <c r="P768" s="88"/>
      <c r="Q768" s="88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>
      <c r="A769" s="1"/>
      <c r="B769" s="1"/>
      <c r="C769" s="1"/>
      <c r="D769" s="1"/>
      <c r="E769" s="1"/>
      <c r="F769" s="1"/>
      <c r="G769" s="63"/>
      <c r="H769" s="2"/>
      <c r="I769" s="64"/>
      <c r="J769" s="64"/>
      <c r="K769" s="65"/>
      <c r="L769" s="66"/>
      <c r="M769" s="80"/>
      <c r="N769" s="67"/>
      <c r="O769" s="84"/>
      <c r="P769" s="88"/>
      <c r="Q769" s="88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>
      <c r="A770" s="1"/>
      <c r="B770" s="1"/>
      <c r="C770" s="1"/>
      <c r="D770" s="1"/>
      <c r="E770" s="1"/>
      <c r="F770" s="1"/>
      <c r="G770" s="63"/>
      <c r="H770" s="2"/>
      <c r="I770" s="64"/>
      <c r="J770" s="64"/>
      <c r="K770" s="65"/>
      <c r="L770" s="66"/>
      <c r="M770" s="80"/>
      <c r="N770" s="67"/>
      <c r="O770" s="84"/>
      <c r="P770" s="88"/>
      <c r="Q770" s="88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>
      <c r="A771" s="1"/>
      <c r="B771" s="1"/>
      <c r="C771" s="1"/>
      <c r="D771" s="1"/>
      <c r="E771" s="1"/>
      <c r="F771" s="1"/>
      <c r="G771" s="63"/>
      <c r="H771" s="2"/>
      <c r="I771" s="64"/>
      <c r="J771" s="64"/>
      <c r="K771" s="65"/>
      <c r="L771" s="66"/>
      <c r="M771" s="80"/>
      <c r="N771" s="67"/>
      <c r="O771" s="84"/>
      <c r="P771" s="88"/>
      <c r="Q771" s="88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>
      <c r="A772" s="1"/>
      <c r="B772" s="1"/>
      <c r="C772" s="1"/>
      <c r="D772" s="1"/>
      <c r="E772" s="1"/>
      <c r="F772" s="1"/>
      <c r="G772" s="63"/>
      <c r="H772" s="2"/>
      <c r="I772" s="64"/>
      <c r="J772" s="64"/>
      <c r="K772" s="65"/>
      <c r="L772" s="66"/>
      <c r="M772" s="80"/>
      <c r="N772" s="67"/>
      <c r="O772" s="84"/>
      <c r="P772" s="88"/>
      <c r="Q772" s="88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>
      <c r="A773" s="1"/>
      <c r="B773" s="1"/>
      <c r="C773" s="1"/>
      <c r="D773" s="1"/>
      <c r="E773" s="1"/>
      <c r="F773" s="1"/>
      <c r="G773" s="63"/>
      <c r="H773" s="2"/>
      <c r="I773" s="64"/>
      <c r="J773" s="64"/>
      <c r="K773" s="65"/>
      <c r="L773" s="66"/>
      <c r="M773" s="80"/>
      <c r="N773" s="67"/>
      <c r="O773" s="84"/>
      <c r="P773" s="88"/>
      <c r="Q773" s="88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>
      <c r="A774" s="1"/>
      <c r="B774" s="1"/>
      <c r="C774" s="1"/>
      <c r="D774" s="1"/>
      <c r="E774" s="1"/>
      <c r="F774" s="1"/>
      <c r="G774" s="63"/>
      <c r="H774" s="2"/>
      <c r="I774" s="64"/>
      <c r="J774" s="64"/>
      <c r="K774" s="65"/>
      <c r="L774" s="66"/>
      <c r="M774" s="80"/>
      <c r="N774" s="67"/>
      <c r="O774" s="84"/>
      <c r="P774" s="88"/>
      <c r="Q774" s="88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>
      <c r="A775" s="1"/>
      <c r="B775" s="1"/>
      <c r="C775" s="1"/>
      <c r="D775" s="1"/>
      <c r="E775" s="1"/>
      <c r="F775" s="1"/>
      <c r="G775" s="63"/>
      <c r="H775" s="2"/>
      <c r="I775" s="64"/>
      <c r="J775" s="64"/>
      <c r="K775" s="65"/>
      <c r="L775" s="66"/>
      <c r="M775" s="80"/>
      <c r="N775" s="67"/>
      <c r="O775" s="84"/>
      <c r="P775" s="88"/>
      <c r="Q775" s="88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>
      <c r="A776" s="1"/>
      <c r="B776" s="1"/>
      <c r="C776" s="1"/>
      <c r="D776" s="1"/>
      <c r="E776" s="1"/>
      <c r="F776" s="1"/>
      <c r="G776" s="63"/>
      <c r="H776" s="2"/>
      <c r="I776" s="64"/>
      <c r="J776" s="64"/>
      <c r="K776" s="65"/>
      <c r="L776" s="66"/>
      <c r="M776" s="80"/>
      <c r="N776" s="67"/>
      <c r="O776" s="84"/>
      <c r="P776" s="88"/>
      <c r="Q776" s="88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>
      <c r="A777" s="1"/>
      <c r="B777" s="1"/>
      <c r="C777" s="1"/>
      <c r="D777" s="1"/>
      <c r="E777" s="1"/>
      <c r="F777" s="1"/>
      <c r="G777" s="63"/>
      <c r="H777" s="2"/>
      <c r="I777" s="64"/>
      <c r="J777" s="64"/>
      <c r="K777" s="65"/>
      <c r="L777" s="66"/>
      <c r="M777" s="80"/>
      <c r="N777" s="67"/>
      <c r="O777" s="84"/>
      <c r="P777" s="88"/>
      <c r="Q777" s="88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>
      <c r="A778" s="1"/>
      <c r="B778" s="1"/>
      <c r="C778" s="1"/>
      <c r="D778" s="1"/>
      <c r="E778" s="1"/>
      <c r="F778" s="1"/>
      <c r="G778" s="63"/>
      <c r="H778" s="2"/>
      <c r="I778" s="64"/>
      <c r="J778" s="64"/>
      <c r="K778" s="65"/>
      <c r="L778" s="66"/>
      <c r="M778" s="80"/>
      <c r="N778" s="67"/>
      <c r="O778" s="84"/>
      <c r="P778" s="88"/>
      <c r="Q778" s="88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>
      <c r="A779" s="1"/>
      <c r="B779" s="1"/>
      <c r="C779" s="1"/>
      <c r="D779" s="1"/>
      <c r="E779" s="1"/>
      <c r="F779" s="1"/>
      <c r="G779" s="63"/>
      <c r="H779" s="2"/>
      <c r="I779" s="64"/>
      <c r="J779" s="64"/>
      <c r="K779" s="65"/>
      <c r="L779" s="66"/>
      <c r="M779" s="80"/>
      <c r="N779" s="67"/>
      <c r="O779" s="84"/>
      <c r="P779" s="88"/>
      <c r="Q779" s="88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>
      <c r="A780" s="1"/>
      <c r="B780" s="1"/>
      <c r="C780" s="1"/>
      <c r="D780" s="1"/>
      <c r="E780" s="1"/>
      <c r="F780" s="1"/>
      <c r="G780" s="63"/>
      <c r="H780" s="2"/>
      <c r="I780" s="64"/>
      <c r="J780" s="64"/>
      <c r="K780" s="65"/>
      <c r="L780" s="66"/>
      <c r="M780" s="80"/>
      <c r="N780" s="67"/>
      <c r="O780" s="84"/>
      <c r="P780" s="88"/>
      <c r="Q780" s="88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>
      <c r="A781" s="1"/>
      <c r="B781" s="1"/>
      <c r="C781" s="1"/>
      <c r="D781" s="1"/>
      <c r="E781" s="1"/>
      <c r="F781" s="1"/>
      <c r="G781" s="63"/>
      <c r="H781" s="2"/>
      <c r="I781" s="64"/>
      <c r="J781" s="64"/>
      <c r="K781" s="65"/>
      <c r="L781" s="66"/>
      <c r="M781" s="80"/>
      <c r="N781" s="67"/>
      <c r="O781" s="84"/>
      <c r="P781" s="88"/>
      <c r="Q781" s="88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>
      <c r="A782" s="1"/>
      <c r="B782" s="1"/>
      <c r="C782" s="1"/>
      <c r="D782" s="1"/>
      <c r="E782" s="1"/>
      <c r="F782" s="1"/>
      <c r="G782" s="63"/>
      <c r="H782" s="2"/>
      <c r="I782" s="64"/>
      <c r="J782" s="64"/>
      <c r="K782" s="65"/>
      <c r="L782" s="66"/>
      <c r="M782" s="80"/>
      <c r="N782" s="67"/>
      <c r="O782" s="84"/>
      <c r="P782" s="88"/>
      <c r="Q782" s="88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>
      <c r="A783" s="1"/>
      <c r="B783" s="1"/>
      <c r="C783" s="1"/>
      <c r="D783" s="1"/>
      <c r="E783" s="1"/>
      <c r="F783" s="1"/>
      <c r="G783" s="63"/>
      <c r="H783" s="2"/>
      <c r="I783" s="64"/>
      <c r="J783" s="64"/>
      <c r="K783" s="65"/>
      <c r="L783" s="66"/>
      <c r="M783" s="80"/>
      <c r="N783" s="67"/>
      <c r="O783" s="84"/>
      <c r="P783" s="88"/>
      <c r="Q783" s="88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>
      <c r="A784" s="1"/>
      <c r="B784" s="1"/>
      <c r="C784" s="1"/>
      <c r="D784" s="1"/>
      <c r="E784" s="1"/>
      <c r="F784" s="1"/>
      <c r="G784" s="63"/>
      <c r="H784" s="2"/>
      <c r="I784" s="64"/>
      <c r="J784" s="64"/>
      <c r="K784" s="65"/>
      <c r="L784" s="66"/>
      <c r="M784" s="80"/>
      <c r="N784" s="67"/>
      <c r="O784" s="84"/>
      <c r="P784" s="88"/>
      <c r="Q784" s="88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>
      <c r="A785" s="1"/>
      <c r="B785" s="1"/>
      <c r="C785" s="1"/>
      <c r="D785" s="1"/>
      <c r="E785" s="1"/>
      <c r="F785" s="1"/>
      <c r="G785" s="63"/>
      <c r="H785" s="2"/>
      <c r="I785" s="64"/>
      <c r="J785" s="64"/>
      <c r="K785" s="65"/>
      <c r="L785" s="66"/>
      <c r="M785" s="80"/>
      <c r="N785" s="67"/>
      <c r="O785" s="84"/>
      <c r="P785" s="88"/>
      <c r="Q785" s="88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>
      <c r="A786" s="1"/>
      <c r="B786" s="1"/>
      <c r="C786" s="1"/>
      <c r="D786" s="1"/>
      <c r="E786" s="1"/>
      <c r="F786" s="1"/>
      <c r="G786" s="63"/>
      <c r="H786" s="2"/>
      <c r="I786" s="64"/>
      <c r="J786" s="64"/>
      <c r="K786" s="65"/>
      <c r="L786" s="66"/>
      <c r="M786" s="80"/>
      <c r="N786" s="67"/>
      <c r="O786" s="84"/>
      <c r="P786" s="88"/>
      <c r="Q786" s="88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>
      <c r="A787" s="1"/>
      <c r="B787" s="1"/>
      <c r="C787" s="1"/>
      <c r="D787" s="1"/>
      <c r="E787" s="1"/>
      <c r="F787" s="1"/>
      <c r="G787" s="63"/>
      <c r="H787" s="2"/>
      <c r="I787" s="64"/>
      <c r="J787" s="64"/>
      <c r="K787" s="65"/>
      <c r="L787" s="66"/>
      <c r="M787" s="80"/>
      <c r="N787" s="67"/>
      <c r="O787" s="84"/>
      <c r="P787" s="88"/>
      <c r="Q787" s="88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>
      <c r="A788" s="1"/>
      <c r="B788" s="1"/>
      <c r="C788" s="1"/>
      <c r="D788" s="1"/>
      <c r="E788" s="1"/>
      <c r="F788" s="1"/>
      <c r="G788" s="63"/>
      <c r="H788" s="2"/>
      <c r="I788" s="64"/>
      <c r="J788" s="64"/>
      <c r="K788" s="65"/>
      <c r="L788" s="66"/>
      <c r="M788" s="80"/>
      <c r="N788" s="67"/>
      <c r="O788" s="84"/>
      <c r="P788" s="88"/>
      <c r="Q788" s="88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>
      <c r="A789" s="1"/>
      <c r="B789" s="1"/>
      <c r="C789" s="1"/>
      <c r="D789" s="1"/>
      <c r="E789" s="1"/>
      <c r="F789" s="1"/>
      <c r="G789" s="63"/>
      <c r="H789" s="2"/>
      <c r="I789" s="64"/>
      <c r="J789" s="64"/>
      <c r="K789" s="65"/>
      <c r="L789" s="66"/>
      <c r="M789" s="80"/>
      <c r="N789" s="67"/>
      <c r="O789" s="84"/>
      <c r="P789" s="88"/>
      <c r="Q789" s="88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>
      <c r="A790" s="1"/>
      <c r="B790" s="1"/>
      <c r="C790" s="1"/>
      <c r="D790" s="1"/>
      <c r="E790" s="1"/>
      <c r="F790" s="1"/>
      <c r="G790" s="63"/>
      <c r="H790" s="2"/>
      <c r="I790" s="64"/>
      <c r="J790" s="64"/>
      <c r="K790" s="65"/>
      <c r="L790" s="66"/>
      <c r="M790" s="80"/>
      <c r="N790" s="67"/>
      <c r="O790" s="84"/>
      <c r="P790" s="88"/>
      <c r="Q790" s="88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>
      <c r="A791" s="1"/>
      <c r="B791" s="1"/>
      <c r="C791" s="1"/>
      <c r="D791" s="1"/>
      <c r="E791" s="1"/>
      <c r="F791" s="1"/>
      <c r="G791" s="63"/>
      <c r="H791" s="2"/>
      <c r="I791" s="64"/>
      <c r="J791" s="64"/>
      <c r="K791" s="65"/>
      <c r="L791" s="66"/>
      <c r="M791" s="80"/>
      <c r="N791" s="67"/>
      <c r="O791" s="84"/>
      <c r="P791" s="88"/>
      <c r="Q791" s="88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>
      <c r="A792" s="1"/>
      <c r="B792" s="1"/>
      <c r="C792" s="1"/>
      <c r="D792" s="1"/>
      <c r="E792" s="1"/>
      <c r="F792" s="1"/>
      <c r="G792" s="63"/>
      <c r="H792" s="2"/>
      <c r="I792" s="64"/>
      <c r="J792" s="64"/>
      <c r="K792" s="65"/>
      <c r="L792" s="66"/>
      <c r="M792" s="80"/>
      <c r="N792" s="67"/>
      <c r="O792" s="84"/>
      <c r="P792" s="88"/>
      <c r="Q792" s="88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>
      <c r="A793" s="1"/>
      <c r="B793" s="1"/>
      <c r="C793" s="1"/>
      <c r="D793" s="1"/>
      <c r="E793" s="1"/>
      <c r="F793" s="1"/>
      <c r="G793" s="63"/>
      <c r="H793" s="2"/>
      <c r="I793" s="64"/>
      <c r="J793" s="64"/>
      <c r="K793" s="65"/>
      <c r="L793" s="66"/>
      <c r="M793" s="80"/>
      <c r="N793" s="67"/>
      <c r="O793" s="84"/>
      <c r="P793" s="88"/>
      <c r="Q793" s="88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>
      <c r="A794" s="1"/>
      <c r="B794" s="1"/>
      <c r="C794" s="1"/>
      <c r="D794" s="1"/>
      <c r="E794" s="1"/>
      <c r="F794" s="1"/>
      <c r="G794" s="63"/>
      <c r="H794" s="2"/>
      <c r="I794" s="64"/>
      <c r="J794" s="64"/>
      <c r="K794" s="65"/>
      <c r="L794" s="66"/>
      <c r="M794" s="80"/>
      <c r="N794" s="67"/>
      <c r="O794" s="84"/>
      <c r="P794" s="88"/>
      <c r="Q794" s="88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>
      <c r="A795" s="1"/>
      <c r="B795" s="1"/>
      <c r="C795" s="1"/>
      <c r="D795" s="1"/>
      <c r="E795" s="1"/>
      <c r="F795" s="1"/>
      <c r="G795" s="63"/>
      <c r="H795" s="2"/>
      <c r="I795" s="64"/>
      <c r="J795" s="64"/>
      <c r="K795" s="65"/>
      <c r="L795" s="66"/>
      <c r="M795" s="80"/>
      <c r="N795" s="67"/>
      <c r="O795" s="84"/>
      <c r="P795" s="88"/>
      <c r="Q795" s="88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>
      <c r="A796" s="1"/>
      <c r="B796" s="1"/>
      <c r="C796" s="1"/>
      <c r="D796" s="1"/>
      <c r="E796" s="1"/>
      <c r="F796" s="1"/>
      <c r="G796" s="63"/>
      <c r="H796" s="2"/>
      <c r="I796" s="64"/>
      <c r="J796" s="64"/>
      <c r="K796" s="65"/>
      <c r="L796" s="66"/>
      <c r="M796" s="80"/>
      <c r="N796" s="67"/>
      <c r="O796" s="84"/>
      <c r="P796" s="88"/>
      <c r="Q796" s="88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>
      <c r="A797" s="1"/>
      <c r="B797" s="1"/>
      <c r="C797" s="1"/>
      <c r="D797" s="1"/>
      <c r="E797" s="1"/>
      <c r="F797" s="1"/>
      <c r="G797" s="63"/>
      <c r="H797" s="2"/>
      <c r="I797" s="64"/>
      <c r="J797" s="64"/>
      <c r="K797" s="65"/>
      <c r="L797" s="66"/>
      <c r="M797" s="80"/>
      <c r="N797" s="67"/>
      <c r="O797" s="84"/>
      <c r="P797" s="88"/>
      <c r="Q797" s="88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>
      <c r="A798" s="1"/>
      <c r="B798" s="1"/>
      <c r="C798" s="1"/>
      <c r="D798" s="1"/>
      <c r="E798" s="1"/>
      <c r="F798" s="1"/>
      <c r="G798" s="63"/>
      <c r="H798" s="2"/>
      <c r="I798" s="64"/>
      <c r="J798" s="64"/>
      <c r="K798" s="65"/>
      <c r="L798" s="66"/>
      <c r="M798" s="80"/>
      <c r="N798" s="67"/>
      <c r="O798" s="84"/>
      <c r="P798" s="88"/>
      <c r="Q798" s="88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>
      <c r="A799" s="1"/>
      <c r="B799" s="1"/>
      <c r="C799" s="1"/>
      <c r="D799" s="1"/>
      <c r="E799" s="1"/>
      <c r="F799" s="1"/>
      <c r="G799" s="63"/>
      <c r="H799" s="2"/>
      <c r="I799" s="64"/>
      <c r="J799" s="64"/>
      <c r="K799" s="65"/>
      <c r="L799" s="66"/>
      <c r="M799" s="80"/>
      <c r="N799" s="67"/>
      <c r="O799" s="84"/>
      <c r="P799" s="88"/>
      <c r="Q799" s="88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>
      <c r="A800" s="1"/>
      <c r="B800" s="1"/>
      <c r="C800" s="1"/>
      <c r="D800" s="1"/>
      <c r="E800" s="1"/>
      <c r="F800" s="1"/>
      <c r="G800" s="63"/>
      <c r="H800" s="2"/>
      <c r="I800" s="64"/>
      <c r="J800" s="64"/>
      <c r="K800" s="65"/>
      <c r="L800" s="66"/>
      <c r="M800" s="80"/>
      <c r="N800" s="67"/>
      <c r="O800" s="84"/>
      <c r="P800" s="88"/>
      <c r="Q800" s="88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>
      <c r="A801" s="1"/>
      <c r="B801" s="1"/>
      <c r="C801" s="1"/>
      <c r="D801" s="1"/>
      <c r="E801" s="1"/>
      <c r="F801" s="1"/>
      <c r="G801" s="63"/>
      <c r="H801" s="2"/>
      <c r="I801" s="64"/>
      <c r="J801" s="64"/>
      <c r="K801" s="65"/>
      <c r="L801" s="66"/>
      <c r="M801" s="80"/>
      <c r="N801" s="67"/>
      <c r="O801" s="84"/>
      <c r="P801" s="88"/>
      <c r="Q801" s="88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>
      <c r="A802" s="1"/>
      <c r="B802" s="1"/>
      <c r="C802" s="1"/>
      <c r="D802" s="1"/>
      <c r="E802" s="1"/>
      <c r="F802" s="1"/>
      <c r="G802" s="63"/>
      <c r="H802" s="2"/>
      <c r="I802" s="64"/>
      <c r="J802" s="64"/>
      <c r="K802" s="65"/>
      <c r="L802" s="66"/>
      <c r="M802" s="80"/>
      <c r="N802" s="67"/>
      <c r="O802" s="84"/>
      <c r="P802" s="88"/>
      <c r="Q802" s="88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>
      <c r="A803" s="1"/>
      <c r="B803" s="1"/>
      <c r="C803" s="1"/>
      <c r="D803" s="1"/>
      <c r="E803" s="1"/>
      <c r="F803" s="1"/>
      <c r="G803" s="63"/>
      <c r="H803" s="2"/>
      <c r="I803" s="64"/>
      <c r="J803" s="64"/>
      <c r="K803" s="65"/>
      <c r="L803" s="66"/>
      <c r="M803" s="80"/>
      <c r="N803" s="67"/>
      <c r="O803" s="84"/>
      <c r="P803" s="88"/>
      <c r="Q803" s="88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>
      <c r="A804" s="1"/>
      <c r="B804" s="1"/>
      <c r="C804" s="1"/>
      <c r="D804" s="1"/>
      <c r="E804" s="1"/>
      <c r="F804" s="1"/>
      <c r="G804" s="63"/>
      <c r="H804" s="2"/>
      <c r="I804" s="64"/>
      <c r="J804" s="64"/>
      <c r="K804" s="65"/>
      <c r="L804" s="66"/>
      <c r="M804" s="80"/>
      <c r="N804" s="67"/>
      <c r="O804" s="84"/>
      <c r="P804" s="88"/>
      <c r="Q804" s="88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>
      <c r="A805" s="1"/>
      <c r="B805" s="1"/>
      <c r="C805" s="1"/>
      <c r="D805" s="1"/>
      <c r="E805" s="1"/>
      <c r="F805" s="1"/>
      <c r="G805" s="63"/>
      <c r="H805" s="2"/>
      <c r="I805" s="64"/>
      <c r="J805" s="64"/>
      <c r="K805" s="65"/>
      <c r="L805" s="66"/>
      <c r="M805" s="80"/>
      <c r="N805" s="67"/>
      <c r="O805" s="84"/>
      <c r="P805" s="88"/>
      <c r="Q805" s="88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>
      <c r="A806" s="1"/>
      <c r="B806" s="1"/>
      <c r="C806" s="1"/>
      <c r="D806" s="1"/>
      <c r="E806" s="1"/>
      <c r="F806" s="1"/>
      <c r="G806" s="63"/>
      <c r="H806" s="2"/>
      <c r="I806" s="64"/>
      <c r="J806" s="64"/>
      <c r="K806" s="65"/>
      <c r="L806" s="66"/>
      <c r="M806" s="80"/>
      <c r="N806" s="67"/>
      <c r="O806" s="84"/>
      <c r="P806" s="88"/>
      <c r="Q806" s="88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>
      <c r="A807" s="1"/>
      <c r="B807" s="1"/>
      <c r="C807" s="1"/>
      <c r="D807" s="1"/>
      <c r="E807" s="1"/>
      <c r="F807" s="1"/>
      <c r="G807" s="63"/>
      <c r="H807" s="2"/>
      <c r="I807" s="64"/>
      <c r="J807" s="64"/>
      <c r="K807" s="65"/>
      <c r="L807" s="66"/>
      <c r="M807" s="80"/>
      <c r="N807" s="67"/>
      <c r="O807" s="84"/>
      <c r="P807" s="88"/>
      <c r="Q807" s="88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>
      <c r="A808" s="1"/>
      <c r="B808" s="1"/>
      <c r="C808" s="1"/>
      <c r="D808" s="1"/>
      <c r="E808" s="1"/>
      <c r="F808" s="1"/>
      <c r="G808" s="63"/>
      <c r="H808" s="2"/>
      <c r="I808" s="64"/>
      <c r="J808" s="64"/>
      <c r="K808" s="65"/>
      <c r="L808" s="66"/>
      <c r="M808" s="80"/>
      <c r="N808" s="67"/>
      <c r="O808" s="84"/>
      <c r="P808" s="88"/>
      <c r="Q808" s="88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>
      <c r="A809" s="1"/>
      <c r="B809" s="1"/>
      <c r="C809" s="1"/>
      <c r="D809" s="1"/>
      <c r="E809" s="1"/>
      <c r="F809" s="1"/>
      <c r="G809" s="63"/>
      <c r="H809" s="2"/>
      <c r="I809" s="64"/>
      <c r="J809" s="64"/>
      <c r="K809" s="65"/>
      <c r="L809" s="66"/>
      <c r="M809" s="80"/>
      <c r="N809" s="67"/>
      <c r="O809" s="84"/>
      <c r="P809" s="88"/>
      <c r="Q809" s="88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>
      <c r="A810" s="1"/>
      <c r="B810" s="1"/>
      <c r="C810" s="1"/>
      <c r="D810" s="1"/>
      <c r="E810" s="1"/>
      <c r="F810" s="1"/>
      <c r="G810" s="63"/>
      <c r="H810" s="2"/>
      <c r="I810" s="64"/>
      <c r="J810" s="64"/>
      <c r="K810" s="65"/>
      <c r="L810" s="66"/>
      <c r="M810" s="80"/>
      <c r="N810" s="67"/>
      <c r="O810" s="84"/>
      <c r="P810" s="88"/>
      <c r="Q810" s="88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>
      <c r="A811" s="1"/>
      <c r="B811" s="1"/>
      <c r="C811" s="1"/>
      <c r="D811" s="1"/>
      <c r="E811" s="1"/>
      <c r="F811" s="1"/>
      <c r="G811" s="63"/>
      <c r="H811" s="2"/>
      <c r="I811" s="64"/>
      <c r="J811" s="64"/>
      <c r="K811" s="65"/>
      <c r="L811" s="66"/>
      <c r="M811" s="80"/>
      <c r="N811" s="67"/>
      <c r="O811" s="84"/>
      <c r="P811" s="88"/>
      <c r="Q811" s="88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>
      <c r="A812" s="1"/>
      <c r="B812" s="1"/>
      <c r="C812" s="1"/>
      <c r="D812" s="1"/>
      <c r="E812" s="1"/>
      <c r="F812" s="1"/>
      <c r="G812" s="63"/>
      <c r="H812" s="2"/>
      <c r="I812" s="64"/>
      <c r="J812" s="64"/>
      <c r="K812" s="65"/>
      <c r="L812" s="66"/>
      <c r="M812" s="80"/>
      <c r="N812" s="67"/>
      <c r="O812" s="84"/>
      <c r="P812" s="88"/>
      <c r="Q812" s="88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>
      <c r="A813" s="1"/>
      <c r="B813" s="1"/>
      <c r="C813" s="1"/>
      <c r="D813" s="1"/>
      <c r="E813" s="1"/>
      <c r="F813" s="1"/>
      <c r="G813" s="63"/>
      <c r="H813" s="2"/>
      <c r="I813" s="64"/>
      <c r="J813" s="64"/>
      <c r="K813" s="65"/>
      <c r="L813" s="66"/>
      <c r="M813" s="80"/>
      <c r="N813" s="67"/>
      <c r="O813" s="84"/>
      <c r="P813" s="88"/>
      <c r="Q813" s="88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>
      <c r="A814" s="1"/>
      <c r="B814" s="1"/>
      <c r="C814" s="1"/>
      <c r="D814" s="1"/>
      <c r="E814" s="1"/>
      <c r="F814" s="1"/>
      <c r="G814" s="63"/>
      <c r="H814" s="2"/>
      <c r="I814" s="64"/>
      <c r="J814" s="64"/>
      <c r="K814" s="65"/>
      <c r="L814" s="66"/>
      <c r="M814" s="80"/>
      <c r="N814" s="67"/>
      <c r="O814" s="84"/>
      <c r="P814" s="88"/>
      <c r="Q814" s="88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>
      <c r="A815" s="1"/>
      <c r="B815" s="1"/>
      <c r="C815" s="1"/>
      <c r="D815" s="1"/>
      <c r="E815" s="1"/>
      <c r="F815" s="1"/>
      <c r="G815" s="63"/>
      <c r="H815" s="2"/>
      <c r="I815" s="64"/>
      <c r="J815" s="64"/>
      <c r="K815" s="65"/>
      <c r="L815" s="66"/>
      <c r="M815" s="80"/>
      <c r="N815" s="67"/>
      <c r="O815" s="84"/>
      <c r="P815" s="88"/>
      <c r="Q815" s="88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>
      <c r="A816" s="1"/>
      <c r="B816" s="1"/>
      <c r="C816" s="1"/>
      <c r="D816" s="1"/>
      <c r="E816" s="1"/>
      <c r="F816" s="1"/>
      <c r="G816" s="63"/>
      <c r="H816" s="2"/>
      <c r="I816" s="64"/>
      <c r="J816" s="64"/>
      <c r="K816" s="65"/>
      <c r="L816" s="66"/>
      <c r="M816" s="80"/>
      <c r="N816" s="67"/>
      <c r="O816" s="84"/>
      <c r="P816" s="88"/>
      <c r="Q816" s="88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>
      <c r="A817" s="1"/>
      <c r="B817" s="1"/>
      <c r="C817" s="1"/>
      <c r="D817" s="1"/>
      <c r="E817" s="1"/>
      <c r="F817" s="1"/>
      <c r="G817" s="63"/>
      <c r="H817" s="2"/>
      <c r="I817" s="64"/>
      <c r="J817" s="64"/>
      <c r="K817" s="65"/>
      <c r="L817" s="66"/>
      <c r="M817" s="80"/>
      <c r="N817" s="67"/>
      <c r="O817" s="84"/>
      <c r="P817" s="88"/>
      <c r="Q817" s="88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>
      <c r="A818" s="1"/>
      <c r="B818" s="1"/>
      <c r="C818" s="1"/>
      <c r="D818" s="1"/>
      <c r="E818" s="1"/>
      <c r="F818" s="1"/>
      <c r="G818" s="63"/>
      <c r="H818" s="2"/>
      <c r="I818" s="64"/>
      <c r="J818" s="64"/>
      <c r="K818" s="65"/>
      <c r="L818" s="66"/>
      <c r="M818" s="80"/>
      <c r="N818" s="67"/>
      <c r="O818" s="84"/>
      <c r="P818" s="88"/>
      <c r="Q818" s="88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>
      <c r="A819" s="1"/>
      <c r="B819" s="1"/>
      <c r="C819" s="1"/>
      <c r="D819" s="1"/>
      <c r="E819" s="1"/>
      <c r="F819" s="1"/>
      <c r="G819" s="63"/>
      <c r="H819" s="2"/>
      <c r="I819" s="64"/>
      <c r="J819" s="64"/>
      <c r="K819" s="65"/>
      <c r="L819" s="66"/>
      <c r="M819" s="80"/>
      <c r="N819" s="67"/>
      <c r="O819" s="84"/>
      <c r="P819" s="88"/>
      <c r="Q819" s="88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>
      <c r="A820" s="1"/>
      <c r="B820" s="1"/>
      <c r="C820" s="1"/>
      <c r="D820" s="1"/>
      <c r="E820" s="1"/>
      <c r="F820" s="1"/>
      <c r="G820" s="63"/>
      <c r="H820" s="2"/>
      <c r="I820" s="64"/>
      <c r="J820" s="64"/>
      <c r="K820" s="65"/>
      <c r="L820" s="66"/>
      <c r="M820" s="80"/>
      <c r="N820" s="67"/>
      <c r="O820" s="84"/>
      <c r="P820" s="88"/>
      <c r="Q820" s="88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>
      <c r="A821" s="1"/>
      <c r="B821" s="1"/>
      <c r="C821" s="1"/>
      <c r="D821" s="1"/>
      <c r="E821" s="1"/>
      <c r="F821" s="1"/>
      <c r="G821" s="63"/>
      <c r="H821" s="2"/>
      <c r="I821" s="64"/>
      <c r="J821" s="64"/>
      <c r="K821" s="65"/>
      <c r="L821" s="66"/>
      <c r="M821" s="80"/>
      <c r="N821" s="67"/>
      <c r="O821" s="84"/>
      <c r="P821" s="88"/>
      <c r="Q821" s="88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>
      <c r="A822" s="1"/>
      <c r="B822" s="1"/>
      <c r="C822" s="1"/>
      <c r="D822" s="1"/>
      <c r="E822" s="1"/>
      <c r="F822" s="1"/>
      <c r="G822" s="63"/>
      <c r="H822" s="2"/>
      <c r="I822" s="64"/>
      <c r="J822" s="64"/>
      <c r="K822" s="65"/>
      <c r="L822" s="66"/>
      <c r="M822" s="80"/>
      <c r="N822" s="67"/>
      <c r="O822" s="84"/>
      <c r="P822" s="88"/>
      <c r="Q822" s="88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>
      <c r="A823" s="1"/>
      <c r="B823" s="1"/>
      <c r="C823" s="1"/>
      <c r="D823" s="1"/>
      <c r="E823" s="1"/>
      <c r="F823" s="1"/>
      <c r="G823" s="63"/>
      <c r="H823" s="2"/>
      <c r="I823" s="64"/>
      <c r="J823" s="64"/>
      <c r="K823" s="65"/>
      <c r="L823" s="66"/>
      <c r="M823" s="80"/>
      <c r="N823" s="67"/>
      <c r="O823" s="84"/>
      <c r="P823" s="88"/>
      <c r="Q823" s="88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>
      <c r="A824" s="1"/>
      <c r="B824" s="1"/>
      <c r="C824" s="1"/>
      <c r="D824" s="1"/>
      <c r="E824" s="1"/>
      <c r="F824" s="1"/>
      <c r="G824" s="63"/>
      <c r="H824" s="2"/>
      <c r="I824" s="64"/>
      <c r="J824" s="64"/>
      <c r="K824" s="65"/>
      <c r="L824" s="66"/>
      <c r="M824" s="80"/>
      <c r="N824" s="67"/>
      <c r="O824" s="84"/>
      <c r="P824" s="88"/>
      <c r="Q824" s="88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>
      <c r="A825" s="1"/>
      <c r="B825" s="1"/>
      <c r="C825" s="1"/>
      <c r="D825" s="1"/>
      <c r="E825" s="1"/>
      <c r="F825" s="1"/>
      <c r="G825" s="63"/>
      <c r="H825" s="2"/>
      <c r="I825" s="64"/>
      <c r="J825" s="64"/>
      <c r="K825" s="65"/>
      <c r="L825" s="66"/>
      <c r="M825" s="80"/>
      <c r="N825" s="67"/>
      <c r="O825" s="84"/>
      <c r="P825" s="88"/>
      <c r="Q825" s="88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>
      <c r="A826" s="1"/>
      <c r="B826" s="1"/>
      <c r="C826" s="1"/>
      <c r="D826" s="1"/>
      <c r="E826" s="1"/>
      <c r="F826" s="1"/>
      <c r="G826" s="63"/>
      <c r="H826" s="2"/>
      <c r="I826" s="64"/>
      <c r="J826" s="64"/>
      <c r="K826" s="65"/>
      <c r="L826" s="66"/>
      <c r="M826" s="80"/>
      <c r="N826" s="67"/>
      <c r="O826" s="84"/>
      <c r="P826" s="88"/>
      <c r="Q826" s="88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>
      <c r="A827" s="1"/>
      <c r="B827" s="1"/>
      <c r="C827" s="1"/>
      <c r="D827" s="1"/>
      <c r="E827" s="1"/>
      <c r="F827" s="1"/>
      <c r="G827" s="63"/>
      <c r="H827" s="2"/>
      <c r="I827" s="64"/>
      <c r="J827" s="64"/>
      <c r="K827" s="65"/>
      <c r="L827" s="66"/>
      <c r="M827" s="80"/>
      <c r="N827" s="67"/>
      <c r="O827" s="84"/>
      <c r="P827" s="88"/>
      <c r="Q827" s="88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>
      <c r="A828" s="1"/>
      <c r="B828" s="1"/>
      <c r="C828" s="1"/>
      <c r="D828" s="1"/>
      <c r="E828" s="1"/>
      <c r="F828" s="1"/>
      <c r="G828" s="63"/>
      <c r="H828" s="2"/>
      <c r="I828" s="64"/>
      <c r="J828" s="64"/>
      <c r="K828" s="65"/>
      <c r="L828" s="66"/>
      <c r="M828" s="80"/>
      <c r="N828" s="67"/>
      <c r="O828" s="84"/>
      <c r="P828" s="88"/>
      <c r="Q828" s="88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>
      <c r="A829" s="1"/>
      <c r="B829" s="1"/>
      <c r="C829" s="1"/>
      <c r="D829" s="1"/>
      <c r="E829" s="1"/>
      <c r="F829" s="1"/>
      <c r="G829" s="63"/>
      <c r="H829" s="2"/>
      <c r="I829" s="64"/>
      <c r="J829" s="64"/>
      <c r="K829" s="65"/>
      <c r="L829" s="66"/>
      <c r="M829" s="80"/>
      <c r="N829" s="67"/>
      <c r="O829" s="84"/>
      <c r="P829" s="88"/>
      <c r="Q829" s="88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>
      <c r="A830" s="1"/>
      <c r="B830" s="1"/>
      <c r="C830" s="1"/>
      <c r="D830" s="1"/>
      <c r="E830" s="1"/>
      <c r="F830" s="1"/>
      <c r="G830" s="63"/>
      <c r="H830" s="2"/>
      <c r="I830" s="64"/>
      <c r="J830" s="64"/>
      <c r="K830" s="65"/>
      <c r="L830" s="66"/>
      <c r="M830" s="80"/>
      <c r="N830" s="67"/>
      <c r="O830" s="84"/>
      <c r="P830" s="88"/>
      <c r="Q830" s="88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>
      <c r="A831" s="1"/>
      <c r="B831" s="1"/>
      <c r="C831" s="1"/>
      <c r="D831" s="1"/>
      <c r="E831" s="1"/>
      <c r="F831" s="1"/>
      <c r="G831" s="63"/>
      <c r="H831" s="2"/>
      <c r="I831" s="64"/>
      <c r="J831" s="64"/>
      <c r="K831" s="65"/>
      <c r="L831" s="66"/>
      <c r="M831" s="80"/>
      <c r="N831" s="67"/>
      <c r="O831" s="84"/>
      <c r="P831" s="88"/>
      <c r="Q831" s="88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>
      <c r="A832" s="1"/>
      <c r="B832" s="1"/>
      <c r="C832" s="1"/>
      <c r="D832" s="1"/>
      <c r="E832" s="1"/>
      <c r="F832" s="1"/>
      <c r="G832" s="63"/>
      <c r="H832" s="2"/>
      <c r="I832" s="64"/>
      <c r="J832" s="64"/>
      <c r="K832" s="65"/>
      <c r="L832" s="66"/>
      <c r="M832" s="80"/>
      <c r="N832" s="67"/>
      <c r="O832" s="84"/>
      <c r="P832" s="88"/>
      <c r="Q832" s="88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>
      <c r="A833" s="1"/>
      <c r="B833" s="1"/>
      <c r="C833" s="1"/>
      <c r="D833" s="1"/>
      <c r="E833" s="1"/>
      <c r="F833" s="1"/>
      <c r="G833" s="63"/>
      <c r="H833" s="2"/>
      <c r="I833" s="64"/>
      <c r="J833" s="64"/>
      <c r="K833" s="65"/>
      <c r="L833" s="66"/>
      <c r="M833" s="80"/>
      <c r="N833" s="67"/>
      <c r="O833" s="84"/>
      <c r="P833" s="88"/>
      <c r="Q833" s="88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>
      <c r="A834" s="1"/>
      <c r="B834" s="1"/>
      <c r="C834" s="1"/>
      <c r="D834" s="1"/>
      <c r="E834" s="1"/>
      <c r="F834" s="1"/>
      <c r="G834" s="63"/>
      <c r="H834" s="2"/>
      <c r="I834" s="64"/>
      <c r="J834" s="64"/>
      <c r="K834" s="65"/>
      <c r="L834" s="66"/>
      <c r="M834" s="80"/>
      <c r="N834" s="67"/>
      <c r="O834" s="84"/>
      <c r="P834" s="88"/>
      <c r="Q834" s="88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>
      <c r="A835" s="1"/>
      <c r="B835" s="1"/>
      <c r="C835" s="1"/>
      <c r="D835" s="1"/>
      <c r="E835" s="1"/>
      <c r="F835" s="1"/>
      <c r="G835" s="63"/>
      <c r="H835" s="2"/>
      <c r="I835" s="64"/>
      <c r="J835" s="64"/>
      <c r="K835" s="65"/>
      <c r="L835" s="66"/>
      <c r="M835" s="80"/>
      <c r="N835" s="67"/>
      <c r="O835" s="84"/>
      <c r="P835" s="88"/>
      <c r="Q835" s="88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>
      <c r="A836" s="1"/>
      <c r="B836" s="1"/>
      <c r="C836" s="1"/>
      <c r="D836" s="1"/>
      <c r="E836" s="1"/>
      <c r="F836" s="1"/>
      <c r="G836" s="63"/>
      <c r="H836" s="2"/>
      <c r="I836" s="64"/>
      <c r="J836" s="64"/>
      <c r="K836" s="65"/>
      <c r="L836" s="66"/>
      <c r="M836" s="80"/>
      <c r="N836" s="67"/>
      <c r="O836" s="84"/>
      <c r="P836" s="88"/>
      <c r="Q836" s="88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>
      <c r="A837" s="1"/>
      <c r="B837" s="1"/>
      <c r="C837" s="1"/>
      <c r="D837" s="1"/>
      <c r="E837" s="1"/>
      <c r="F837" s="1"/>
      <c r="G837" s="63"/>
      <c r="H837" s="2"/>
      <c r="I837" s="64"/>
      <c r="J837" s="64"/>
      <c r="K837" s="65"/>
      <c r="L837" s="66"/>
      <c r="M837" s="80"/>
      <c r="N837" s="67"/>
      <c r="O837" s="84"/>
      <c r="P837" s="88"/>
      <c r="Q837" s="88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>
      <c r="A838" s="1"/>
      <c r="B838" s="1"/>
      <c r="C838" s="1"/>
      <c r="D838" s="1"/>
      <c r="E838" s="1"/>
      <c r="F838" s="1"/>
      <c r="G838" s="63"/>
      <c r="H838" s="2"/>
      <c r="I838" s="64"/>
      <c r="J838" s="64"/>
      <c r="K838" s="65"/>
      <c r="L838" s="66"/>
      <c r="M838" s="80"/>
      <c r="N838" s="67"/>
      <c r="O838" s="84"/>
      <c r="P838" s="88"/>
      <c r="Q838" s="88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>
      <c r="A839" s="1"/>
      <c r="B839" s="1"/>
      <c r="C839" s="1"/>
      <c r="D839" s="1"/>
      <c r="E839" s="1"/>
      <c r="F839" s="1"/>
      <c r="G839" s="63"/>
      <c r="H839" s="2"/>
      <c r="I839" s="64"/>
      <c r="J839" s="64"/>
      <c r="K839" s="65"/>
      <c r="L839" s="66"/>
      <c r="M839" s="80"/>
      <c r="N839" s="67"/>
      <c r="O839" s="84"/>
      <c r="P839" s="88"/>
      <c r="Q839" s="88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>
      <c r="A840" s="1"/>
      <c r="B840" s="1"/>
      <c r="C840" s="1"/>
      <c r="D840" s="1"/>
      <c r="E840" s="1"/>
      <c r="F840" s="1"/>
      <c r="G840" s="63"/>
      <c r="H840" s="2"/>
      <c r="I840" s="64"/>
      <c r="J840" s="64"/>
      <c r="K840" s="65"/>
      <c r="L840" s="66"/>
      <c r="M840" s="80"/>
      <c r="N840" s="67"/>
      <c r="O840" s="84"/>
      <c r="P840" s="88"/>
      <c r="Q840" s="88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>
      <c r="A841" s="1"/>
      <c r="B841" s="1"/>
      <c r="C841" s="1"/>
      <c r="D841" s="1"/>
      <c r="E841" s="1"/>
      <c r="F841" s="1"/>
      <c r="G841" s="63"/>
      <c r="H841" s="2"/>
      <c r="I841" s="64"/>
      <c r="J841" s="64"/>
      <c r="K841" s="65"/>
      <c r="L841" s="66"/>
      <c r="M841" s="80"/>
      <c r="N841" s="67"/>
      <c r="O841" s="84"/>
      <c r="P841" s="88"/>
      <c r="Q841" s="88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>
      <c r="A842" s="1"/>
      <c r="B842" s="1"/>
      <c r="C842" s="1"/>
      <c r="D842" s="1"/>
      <c r="E842" s="1"/>
      <c r="F842" s="1"/>
      <c r="G842" s="63"/>
      <c r="H842" s="2"/>
      <c r="I842" s="64"/>
      <c r="J842" s="64"/>
      <c r="K842" s="65"/>
      <c r="L842" s="66"/>
      <c r="M842" s="80"/>
      <c r="N842" s="67"/>
      <c r="O842" s="84"/>
      <c r="P842" s="88"/>
      <c r="Q842" s="88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>
      <c r="A843" s="1"/>
      <c r="B843" s="1"/>
      <c r="C843" s="1"/>
      <c r="D843" s="1"/>
      <c r="E843" s="1"/>
      <c r="F843" s="1"/>
      <c r="G843" s="63"/>
      <c r="H843" s="2"/>
      <c r="I843" s="64"/>
      <c r="J843" s="64"/>
      <c r="K843" s="65"/>
      <c r="L843" s="66"/>
      <c r="M843" s="80"/>
      <c r="N843" s="67"/>
      <c r="O843" s="84"/>
      <c r="P843" s="88"/>
      <c r="Q843" s="88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>
      <c r="A844" s="1"/>
      <c r="B844" s="1"/>
      <c r="C844" s="1"/>
      <c r="D844" s="1"/>
      <c r="E844" s="1"/>
      <c r="F844" s="1"/>
      <c r="G844" s="63"/>
      <c r="H844" s="2"/>
      <c r="I844" s="64"/>
      <c r="J844" s="64"/>
      <c r="K844" s="65"/>
      <c r="L844" s="66"/>
      <c r="M844" s="80"/>
      <c r="N844" s="67"/>
      <c r="O844" s="84"/>
      <c r="P844" s="88"/>
      <c r="Q844" s="88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>
      <c r="A845" s="1"/>
      <c r="B845" s="1"/>
      <c r="C845" s="1"/>
      <c r="D845" s="1"/>
      <c r="E845" s="1"/>
      <c r="F845" s="1"/>
      <c r="G845" s="63"/>
      <c r="H845" s="2"/>
      <c r="I845" s="64"/>
      <c r="J845" s="64"/>
      <c r="K845" s="65"/>
      <c r="L845" s="66"/>
      <c r="M845" s="80"/>
      <c r="N845" s="67"/>
      <c r="O845" s="84"/>
      <c r="P845" s="88"/>
      <c r="Q845" s="88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>
      <c r="A846" s="1"/>
      <c r="B846" s="1"/>
      <c r="C846" s="1"/>
      <c r="D846" s="1"/>
      <c r="E846" s="1"/>
      <c r="F846" s="1"/>
      <c r="G846" s="63"/>
      <c r="H846" s="2"/>
      <c r="I846" s="64"/>
      <c r="J846" s="64"/>
      <c r="K846" s="65"/>
      <c r="L846" s="66"/>
      <c r="M846" s="80"/>
      <c r="N846" s="67"/>
      <c r="O846" s="84"/>
      <c r="P846" s="88"/>
      <c r="Q846" s="88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>
      <c r="A847" s="1"/>
      <c r="B847" s="1"/>
      <c r="C847" s="1"/>
      <c r="D847" s="1"/>
      <c r="E847" s="1"/>
      <c r="F847" s="1"/>
      <c r="G847" s="63"/>
      <c r="H847" s="2"/>
      <c r="I847" s="64"/>
      <c r="J847" s="64"/>
      <c r="K847" s="65"/>
      <c r="L847" s="66"/>
      <c r="M847" s="80"/>
      <c r="N847" s="67"/>
      <c r="O847" s="84"/>
      <c r="P847" s="88"/>
      <c r="Q847" s="88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>
      <c r="A848" s="1"/>
      <c r="B848" s="1"/>
      <c r="C848" s="1"/>
      <c r="D848" s="1"/>
      <c r="E848" s="1"/>
      <c r="F848" s="1"/>
      <c r="G848" s="63"/>
      <c r="H848" s="2"/>
      <c r="I848" s="64"/>
      <c r="J848" s="64"/>
      <c r="K848" s="65"/>
      <c r="L848" s="66"/>
      <c r="M848" s="80"/>
      <c r="N848" s="67"/>
      <c r="O848" s="84"/>
      <c r="P848" s="88"/>
      <c r="Q848" s="88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>
      <c r="A849" s="1"/>
      <c r="B849" s="1"/>
      <c r="C849" s="1"/>
      <c r="D849" s="1"/>
      <c r="E849" s="1"/>
      <c r="F849" s="1"/>
      <c r="G849" s="63"/>
      <c r="H849" s="2"/>
      <c r="I849" s="64"/>
      <c r="J849" s="64"/>
      <c r="K849" s="65"/>
      <c r="L849" s="66"/>
      <c r="M849" s="80"/>
      <c r="N849" s="67"/>
      <c r="O849" s="84"/>
      <c r="P849" s="88"/>
      <c r="Q849" s="88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>
      <c r="A850" s="1"/>
      <c r="B850" s="1"/>
      <c r="C850" s="1"/>
      <c r="D850" s="1"/>
      <c r="E850" s="1"/>
      <c r="F850" s="1"/>
      <c r="G850" s="63"/>
      <c r="H850" s="2"/>
      <c r="I850" s="64"/>
      <c r="J850" s="64"/>
      <c r="K850" s="65"/>
      <c r="L850" s="66"/>
      <c r="M850" s="80"/>
      <c r="N850" s="67"/>
      <c r="O850" s="84"/>
      <c r="P850" s="88"/>
      <c r="Q850" s="88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>
      <c r="A851" s="1"/>
      <c r="B851" s="1"/>
      <c r="C851" s="1"/>
      <c r="D851" s="1"/>
      <c r="E851" s="1"/>
      <c r="F851" s="1"/>
      <c r="G851" s="63"/>
      <c r="H851" s="2"/>
      <c r="I851" s="64"/>
      <c r="J851" s="64"/>
      <c r="K851" s="65"/>
      <c r="L851" s="66"/>
      <c r="M851" s="80"/>
      <c r="N851" s="67"/>
      <c r="O851" s="84"/>
      <c r="P851" s="88"/>
      <c r="Q851" s="88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>
      <c r="A852" s="1"/>
      <c r="B852" s="1"/>
      <c r="C852" s="1"/>
      <c r="D852" s="1"/>
      <c r="E852" s="1"/>
      <c r="F852" s="1"/>
      <c r="G852" s="63"/>
      <c r="H852" s="2"/>
      <c r="I852" s="64"/>
      <c r="J852" s="64"/>
      <c r="K852" s="65"/>
      <c r="L852" s="66"/>
      <c r="M852" s="80"/>
      <c r="N852" s="67"/>
      <c r="O852" s="84"/>
      <c r="P852" s="88"/>
      <c r="Q852" s="88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>
      <c r="A853" s="1"/>
      <c r="B853" s="1"/>
      <c r="C853" s="1"/>
      <c r="D853" s="1"/>
      <c r="E853" s="1"/>
      <c r="F853" s="1"/>
      <c r="G853" s="63"/>
      <c r="H853" s="2"/>
      <c r="I853" s="64"/>
      <c r="J853" s="64"/>
      <c r="K853" s="65"/>
      <c r="L853" s="66"/>
      <c r="M853" s="80"/>
      <c r="N853" s="67"/>
      <c r="O853" s="84"/>
      <c r="P853" s="88"/>
      <c r="Q853" s="88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>
      <c r="A854" s="1"/>
      <c r="B854" s="1"/>
      <c r="C854" s="1"/>
      <c r="D854" s="1"/>
      <c r="E854" s="1"/>
      <c r="F854" s="1"/>
      <c r="G854" s="63"/>
      <c r="H854" s="2"/>
      <c r="I854" s="64"/>
      <c r="J854" s="64"/>
      <c r="K854" s="65"/>
      <c r="L854" s="66"/>
      <c r="M854" s="80"/>
      <c r="N854" s="67"/>
      <c r="O854" s="84"/>
      <c r="P854" s="88"/>
      <c r="Q854" s="88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>
      <c r="A855" s="1"/>
      <c r="B855" s="1"/>
      <c r="C855" s="1"/>
      <c r="D855" s="1"/>
      <c r="E855" s="1"/>
      <c r="F855" s="1"/>
      <c r="G855" s="63"/>
      <c r="H855" s="2"/>
      <c r="I855" s="64"/>
      <c r="J855" s="64"/>
      <c r="K855" s="65"/>
      <c r="L855" s="66"/>
      <c r="M855" s="80"/>
      <c r="N855" s="67"/>
      <c r="O855" s="84"/>
      <c r="P855" s="88"/>
      <c r="Q855" s="88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>
      <c r="A856" s="1"/>
      <c r="B856" s="1"/>
      <c r="C856" s="1"/>
      <c r="D856" s="1"/>
      <c r="E856" s="1"/>
      <c r="F856" s="1"/>
      <c r="G856" s="63"/>
      <c r="H856" s="2"/>
      <c r="I856" s="64"/>
      <c r="J856" s="64"/>
      <c r="K856" s="65"/>
      <c r="L856" s="66"/>
      <c r="M856" s="80"/>
      <c r="N856" s="67"/>
      <c r="O856" s="84"/>
      <c r="P856" s="88"/>
      <c r="Q856" s="88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>
      <c r="A857" s="1"/>
      <c r="B857" s="1"/>
      <c r="C857" s="1"/>
      <c r="D857" s="1"/>
      <c r="E857" s="1"/>
      <c r="F857" s="1"/>
      <c r="G857" s="63"/>
      <c r="H857" s="2"/>
      <c r="I857" s="64"/>
      <c r="J857" s="64"/>
      <c r="K857" s="65"/>
      <c r="L857" s="66"/>
      <c r="M857" s="80"/>
      <c r="N857" s="67"/>
      <c r="O857" s="84"/>
      <c r="P857" s="88"/>
      <c r="Q857" s="88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>
      <c r="A858" s="1"/>
      <c r="B858" s="1"/>
      <c r="C858" s="1"/>
      <c r="D858" s="1"/>
      <c r="E858" s="1"/>
      <c r="F858" s="1"/>
      <c r="G858" s="63"/>
      <c r="H858" s="2"/>
      <c r="I858" s="64"/>
      <c r="J858" s="64"/>
      <c r="K858" s="65"/>
      <c r="L858" s="66"/>
      <c r="M858" s="80"/>
      <c r="N858" s="67"/>
      <c r="O858" s="84"/>
      <c r="P858" s="88"/>
      <c r="Q858" s="88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>
      <c r="A859" s="1"/>
      <c r="B859" s="1"/>
      <c r="C859" s="1"/>
      <c r="D859" s="1"/>
      <c r="E859" s="1"/>
      <c r="F859" s="1"/>
      <c r="G859" s="63"/>
      <c r="H859" s="2"/>
      <c r="I859" s="64"/>
      <c r="J859" s="64"/>
      <c r="K859" s="65"/>
      <c r="L859" s="66"/>
      <c r="M859" s="80"/>
      <c r="N859" s="67"/>
      <c r="O859" s="84"/>
      <c r="P859" s="88"/>
      <c r="Q859" s="88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>
      <c r="A860" s="1"/>
      <c r="B860" s="1"/>
      <c r="C860" s="1"/>
      <c r="D860" s="1"/>
      <c r="E860" s="1"/>
      <c r="F860" s="1"/>
      <c r="G860" s="63"/>
      <c r="H860" s="2"/>
      <c r="I860" s="64"/>
      <c r="J860" s="64"/>
      <c r="K860" s="65"/>
      <c r="L860" s="66"/>
      <c r="M860" s="80"/>
      <c r="N860" s="67"/>
      <c r="O860" s="84"/>
      <c r="P860" s="88"/>
      <c r="Q860" s="88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>
      <c r="A861" s="1"/>
      <c r="B861" s="1"/>
      <c r="C861" s="1"/>
      <c r="D861" s="1"/>
      <c r="E861" s="1"/>
      <c r="F861" s="1"/>
      <c r="G861" s="63"/>
      <c r="H861" s="2"/>
      <c r="I861" s="64"/>
      <c r="J861" s="64"/>
      <c r="K861" s="65"/>
      <c r="L861" s="66"/>
      <c r="M861" s="80"/>
      <c r="N861" s="67"/>
      <c r="O861" s="84"/>
      <c r="P861" s="88"/>
      <c r="Q861" s="88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>
      <c r="A862" s="1"/>
      <c r="B862" s="1"/>
      <c r="C862" s="1"/>
      <c r="D862" s="1"/>
      <c r="E862" s="1"/>
      <c r="F862" s="1"/>
      <c r="G862" s="63"/>
      <c r="H862" s="2"/>
      <c r="I862" s="64"/>
      <c r="J862" s="64"/>
      <c r="K862" s="65"/>
      <c r="L862" s="66"/>
      <c r="M862" s="80"/>
      <c r="N862" s="67"/>
      <c r="O862" s="84"/>
      <c r="P862" s="88"/>
      <c r="Q862" s="88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>
      <c r="A863" s="1"/>
      <c r="B863" s="1"/>
      <c r="C863" s="1"/>
      <c r="D863" s="1"/>
      <c r="E863" s="1"/>
      <c r="F863" s="1"/>
      <c r="G863" s="63"/>
      <c r="H863" s="2"/>
      <c r="I863" s="64"/>
      <c r="J863" s="64"/>
      <c r="K863" s="65"/>
      <c r="L863" s="66"/>
      <c r="M863" s="80"/>
      <c r="N863" s="67"/>
      <c r="O863" s="84"/>
      <c r="P863" s="88"/>
      <c r="Q863" s="88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>
      <c r="A864" s="1"/>
      <c r="B864" s="1"/>
      <c r="C864" s="1"/>
      <c r="D864" s="1"/>
      <c r="E864" s="1"/>
      <c r="F864" s="1"/>
      <c r="G864" s="63"/>
      <c r="H864" s="2"/>
      <c r="I864" s="64"/>
      <c r="J864" s="64"/>
      <c r="K864" s="65"/>
      <c r="L864" s="66"/>
      <c r="M864" s="80"/>
      <c r="N864" s="67"/>
      <c r="O864" s="84"/>
      <c r="P864" s="88"/>
      <c r="Q864" s="88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>
      <c r="A865" s="1"/>
      <c r="B865" s="1"/>
      <c r="C865" s="1"/>
      <c r="D865" s="1"/>
      <c r="E865" s="1"/>
      <c r="F865" s="1"/>
      <c r="G865" s="63"/>
      <c r="H865" s="2"/>
      <c r="I865" s="64"/>
      <c r="J865" s="64"/>
      <c r="K865" s="65"/>
      <c r="L865" s="66"/>
      <c r="M865" s="80"/>
      <c r="N865" s="67"/>
      <c r="O865" s="84"/>
      <c r="P865" s="88"/>
      <c r="Q865" s="88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>
      <c r="A866" s="1"/>
      <c r="B866" s="1"/>
      <c r="C866" s="1"/>
      <c r="D866" s="1"/>
      <c r="E866" s="1"/>
      <c r="F866" s="1"/>
      <c r="G866" s="63"/>
      <c r="H866" s="2"/>
      <c r="I866" s="64"/>
      <c r="J866" s="64"/>
      <c r="K866" s="65"/>
      <c r="L866" s="66"/>
      <c r="M866" s="80"/>
      <c r="N866" s="67"/>
      <c r="O866" s="84"/>
      <c r="P866" s="88"/>
      <c r="Q866" s="88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>
      <c r="A867" s="1"/>
      <c r="B867" s="1"/>
      <c r="C867" s="1"/>
      <c r="D867" s="1"/>
      <c r="E867" s="1"/>
      <c r="F867" s="1"/>
      <c r="G867" s="63"/>
      <c r="H867" s="2"/>
      <c r="I867" s="64"/>
      <c r="J867" s="64"/>
      <c r="K867" s="65"/>
      <c r="L867" s="66"/>
      <c r="M867" s="80"/>
      <c r="N867" s="67"/>
      <c r="O867" s="84"/>
      <c r="P867" s="88"/>
      <c r="Q867" s="88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>
      <c r="A868" s="1"/>
      <c r="B868" s="1"/>
      <c r="C868" s="1"/>
      <c r="D868" s="1"/>
      <c r="E868" s="1"/>
      <c r="F868" s="1"/>
      <c r="G868" s="63"/>
      <c r="H868" s="2"/>
      <c r="I868" s="64"/>
      <c r="J868" s="64"/>
      <c r="K868" s="65"/>
      <c r="L868" s="66"/>
      <c r="M868" s="80"/>
      <c r="N868" s="67"/>
      <c r="O868" s="84"/>
      <c r="P868" s="88"/>
      <c r="Q868" s="88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>
      <c r="A869" s="1"/>
      <c r="B869" s="1"/>
      <c r="C869" s="1"/>
      <c r="D869" s="1"/>
      <c r="E869" s="1"/>
      <c r="F869" s="1"/>
      <c r="G869" s="63"/>
      <c r="H869" s="2"/>
      <c r="I869" s="64"/>
      <c r="J869" s="64"/>
      <c r="K869" s="65"/>
      <c r="L869" s="66"/>
      <c r="M869" s="80"/>
      <c r="N869" s="67"/>
      <c r="O869" s="84"/>
      <c r="P869" s="88"/>
      <c r="Q869" s="88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>
      <c r="A870" s="1"/>
      <c r="B870" s="1"/>
      <c r="C870" s="1"/>
      <c r="D870" s="1"/>
      <c r="E870" s="1"/>
      <c r="F870" s="1"/>
      <c r="G870" s="63"/>
      <c r="H870" s="2"/>
      <c r="I870" s="64"/>
      <c r="J870" s="64"/>
      <c r="K870" s="65"/>
      <c r="L870" s="66"/>
      <c r="M870" s="80"/>
      <c r="N870" s="67"/>
      <c r="O870" s="84"/>
      <c r="P870" s="88"/>
      <c r="Q870" s="88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>
      <c r="A871" s="1"/>
      <c r="B871" s="1"/>
      <c r="C871" s="1"/>
      <c r="D871" s="1"/>
      <c r="E871" s="1"/>
      <c r="F871" s="1"/>
      <c r="G871" s="63"/>
      <c r="H871" s="2"/>
      <c r="I871" s="64"/>
      <c r="J871" s="64"/>
      <c r="K871" s="65"/>
      <c r="L871" s="66"/>
      <c r="M871" s="80"/>
      <c r="N871" s="67"/>
      <c r="O871" s="84"/>
      <c r="P871" s="88"/>
      <c r="Q871" s="88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>
      <c r="A872" s="1"/>
      <c r="B872" s="1"/>
      <c r="C872" s="1"/>
      <c r="D872" s="1"/>
      <c r="E872" s="1"/>
      <c r="F872" s="1"/>
      <c r="G872" s="63"/>
      <c r="H872" s="2"/>
      <c r="I872" s="64"/>
      <c r="J872" s="64"/>
      <c r="K872" s="65"/>
      <c r="L872" s="66"/>
      <c r="M872" s="80"/>
      <c r="N872" s="67"/>
      <c r="O872" s="84"/>
      <c r="P872" s="88"/>
      <c r="Q872" s="88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>
      <c r="A873" s="1"/>
      <c r="B873" s="1"/>
      <c r="C873" s="1"/>
      <c r="D873" s="1"/>
      <c r="E873" s="1"/>
      <c r="F873" s="1"/>
      <c r="G873" s="63"/>
      <c r="H873" s="2"/>
      <c r="I873" s="64"/>
      <c r="J873" s="64"/>
      <c r="K873" s="65"/>
      <c r="L873" s="66"/>
      <c r="M873" s="80"/>
      <c r="N873" s="67"/>
      <c r="O873" s="84"/>
      <c r="P873" s="88"/>
      <c r="Q873" s="88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>
      <c r="A874" s="1"/>
      <c r="B874" s="1"/>
      <c r="C874" s="1"/>
      <c r="D874" s="1"/>
      <c r="E874" s="1"/>
      <c r="F874" s="1"/>
      <c r="G874" s="63"/>
      <c r="H874" s="2"/>
      <c r="I874" s="64"/>
      <c r="J874" s="64"/>
      <c r="K874" s="65"/>
      <c r="L874" s="66"/>
      <c r="M874" s="80"/>
      <c r="N874" s="67"/>
      <c r="O874" s="84"/>
      <c r="P874" s="88"/>
      <c r="Q874" s="88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>
      <c r="A875" s="1"/>
      <c r="B875" s="1"/>
      <c r="C875" s="1"/>
      <c r="D875" s="1"/>
      <c r="E875" s="1"/>
      <c r="F875" s="1"/>
      <c r="G875" s="63"/>
      <c r="H875" s="2"/>
      <c r="I875" s="64"/>
      <c r="J875" s="64"/>
      <c r="K875" s="65"/>
      <c r="L875" s="66"/>
      <c r="M875" s="80"/>
      <c r="N875" s="67"/>
      <c r="O875" s="84"/>
      <c r="P875" s="88"/>
      <c r="Q875" s="88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>
      <c r="A876" s="1"/>
      <c r="B876" s="1"/>
      <c r="C876" s="1"/>
      <c r="D876" s="1"/>
      <c r="E876" s="1"/>
      <c r="F876" s="1"/>
      <c r="G876" s="63"/>
      <c r="H876" s="2"/>
      <c r="I876" s="64"/>
      <c r="J876" s="64"/>
      <c r="K876" s="65"/>
      <c r="L876" s="66"/>
      <c r="M876" s="80"/>
      <c r="N876" s="67"/>
      <c r="O876" s="84"/>
      <c r="P876" s="88"/>
      <c r="Q876" s="88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>
      <c r="A877" s="1"/>
      <c r="B877" s="1"/>
      <c r="C877" s="1"/>
      <c r="D877" s="1"/>
      <c r="E877" s="1"/>
      <c r="F877" s="1"/>
      <c r="G877" s="63"/>
      <c r="H877" s="2"/>
      <c r="I877" s="64"/>
      <c r="J877" s="64"/>
      <c r="K877" s="65"/>
      <c r="L877" s="66"/>
      <c r="M877" s="80"/>
      <c r="N877" s="67"/>
      <c r="O877" s="84"/>
      <c r="P877" s="88"/>
      <c r="Q877" s="88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>
      <c r="A878" s="1"/>
      <c r="B878" s="1"/>
      <c r="C878" s="1"/>
      <c r="D878" s="1"/>
      <c r="E878" s="1"/>
      <c r="F878" s="1"/>
      <c r="G878" s="63"/>
      <c r="H878" s="2"/>
      <c r="I878" s="64"/>
      <c r="J878" s="64"/>
      <c r="K878" s="65"/>
      <c r="L878" s="66"/>
      <c r="M878" s="80"/>
      <c r="N878" s="67"/>
      <c r="O878" s="84"/>
      <c r="P878" s="88"/>
      <c r="Q878" s="88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>
      <c r="A879" s="1"/>
      <c r="B879" s="1"/>
      <c r="C879" s="1"/>
      <c r="D879" s="1"/>
      <c r="E879" s="1"/>
      <c r="F879" s="1"/>
      <c r="G879" s="63"/>
      <c r="H879" s="2"/>
      <c r="I879" s="64"/>
      <c r="J879" s="64"/>
      <c r="K879" s="65"/>
      <c r="L879" s="66"/>
      <c r="M879" s="80"/>
      <c r="N879" s="67"/>
      <c r="O879" s="84"/>
      <c r="P879" s="88"/>
      <c r="Q879" s="88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>
      <c r="A880" s="1"/>
      <c r="B880" s="1"/>
      <c r="C880" s="1"/>
      <c r="D880" s="1"/>
      <c r="E880" s="1"/>
      <c r="F880" s="1"/>
      <c r="G880" s="63"/>
      <c r="H880" s="2"/>
      <c r="I880" s="64"/>
      <c r="J880" s="64"/>
      <c r="K880" s="65"/>
      <c r="L880" s="66"/>
      <c r="M880" s="80"/>
      <c r="N880" s="67"/>
      <c r="O880" s="84"/>
      <c r="P880" s="88"/>
      <c r="Q880" s="88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>
      <c r="A881" s="1"/>
      <c r="B881" s="1"/>
      <c r="C881" s="1"/>
      <c r="D881" s="1"/>
      <c r="E881" s="1"/>
      <c r="F881" s="1"/>
      <c r="G881" s="63"/>
      <c r="H881" s="2"/>
      <c r="I881" s="64"/>
      <c r="J881" s="64"/>
      <c r="K881" s="65"/>
      <c r="L881" s="66"/>
      <c r="M881" s="80"/>
      <c r="N881" s="67"/>
      <c r="O881" s="84"/>
      <c r="P881" s="88"/>
      <c r="Q881" s="88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>
      <c r="A882" s="1"/>
      <c r="B882" s="1"/>
      <c r="C882" s="1"/>
      <c r="D882" s="1"/>
      <c r="E882" s="1"/>
      <c r="F882" s="1"/>
      <c r="G882" s="63"/>
      <c r="H882" s="2"/>
      <c r="I882" s="64"/>
      <c r="J882" s="64"/>
      <c r="K882" s="65"/>
      <c r="L882" s="66"/>
      <c r="M882" s="80"/>
      <c r="N882" s="67"/>
      <c r="O882" s="84"/>
      <c r="P882" s="88"/>
      <c r="Q882" s="88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>
      <c r="A883" s="1"/>
      <c r="B883" s="1"/>
      <c r="C883" s="1"/>
      <c r="D883" s="1"/>
      <c r="E883" s="1"/>
      <c r="F883" s="1"/>
      <c r="G883" s="63"/>
      <c r="H883" s="2"/>
      <c r="I883" s="64"/>
      <c r="J883" s="64"/>
      <c r="K883" s="65"/>
      <c r="L883" s="66"/>
      <c r="M883" s="80"/>
      <c r="N883" s="67"/>
      <c r="O883" s="84"/>
      <c r="P883" s="88"/>
      <c r="Q883" s="88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>
      <c r="A884" s="1"/>
      <c r="B884" s="1"/>
      <c r="C884" s="1"/>
      <c r="D884" s="1"/>
      <c r="E884" s="1"/>
      <c r="F884" s="1"/>
      <c r="G884" s="63"/>
      <c r="H884" s="2"/>
      <c r="I884" s="64"/>
      <c r="J884" s="64"/>
      <c r="K884" s="65"/>
      <c r="L884" s="66"/>
      <c r="M884" s="80"/>
      <c r="N884" s="67"/>
      <c r="O884" s="84"/>
      <c r="P884" s="88"/>
      <c r="Q884" s="88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>
      <c r="A885" s="1"/>
      <c r="B885" s="1"/>
      <c r="C885" s="1"/>
      <c r="D885" s="1"/>
      <c r="E885" s="1"/>
      <c r="F885" s="1"/>
      <c r="G885" s="63"/>
      <c r="H885" s="2"/>
      <c r="I885" s="64"/>
      <c r="J885" s="64"/>
      <c r="K885" s="65"/>
      <c r="L885" s="66"/>
      <c r="M885" s="80"/>
      <c r="N885" s="67"/>
      <c r="O885" s="84"/>
      <c r="P885" s="88"/>
      <c r="Q885" s="88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>
      <c r="A886" s="1"/>
      <c r="B886" s="1"/>
      <c r="C886" s="1"/>
      <c r="D886" s="1"/>
      <c r="E886" s="1"/>
      <c r="F886" s="1"/>
      <c r="G886" s="63"/>
      <c r="H886" s="2"/>
      <c r="I886" s="64"/>
      <c r="J886" s="64"/>
      <c r="K886" s="65"/>
      <c r="L886" s="66"/>
      <c r="M886" s="80"/>
      <c r="N886" s="67"/>
      <c r="O886" s="84"/>
      <c r="P886" s="88"/>
      <c r="Q886" s="88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>
      <c r="A887" s="1"/>
      <c r="B887" s="1"/>
      <c r="C887" s="1"/>
      <c r="D887" s="1"/>
      <c r="E887" s="1"/>
      <c r="F887" s="1"/>
      <c r="G887" s="63"/>
      <c r="H887" s="2"/>
      <c r="I887" s="64"/>
      <c r="J887" s="64"/>
      <c r="K887" s="65"/>
      <c r="L887" s="66"/>
      <c r="M887" s="80"/>
      <c r="N887" s="67"/>
      <c r="O887" s="84"/>
      <c r="P887" s="88"/>
      <c r="Q887" s="88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>
      <c r="A888" s="1"/>
      <c r="B888" s="1"/>
      <c r="C888" s="1"/>
      <c r="D888" s="1"/>
      <c r="E888" s="1"/>
      <c r="F888" s="1"/>
      <c r="G888" s="63"/>
      <c r="H888" s="2"/>
      <c r="I888" s="64"/>
      <c r="J888" s="64"/>
      <c r="K888" s="65"/>
      <c r="L888" s="66"/>
      <c r="M888" s="80"/>
      <c r="N888" s="67"/>
      <c r="O888" s="84"/>
      <c r="P888" s="88"/>
      <c r="Q888" s="88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>
      <c r="A889" s="1"/>
      <c r="B889" s="1"/>
      <c r="C889" s="1"/>
      <c r="D889" s="1"/>
      <c r="E889" s="1"/>
      <c r="F889" s="1"/>
      <c r="G889" s="63"/>
      <c r="H889" s="2"/>
      <c r="I889" s="64"/>
      <c r="J889" s="64"/>
      <c r="K889" s="65"/>
      <c r="L889" s="66"/>
      <c r="M889" s="80"/>
      <c r="N889" s="67"/>
      <c r="O889" s="84"/>
      <c r="P889" s="88"/>
      <c r="Q889" s="88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>
      <c r="A890" s="1"/>
      <c r="B890" s="1"/>
      <c r="C890" s="1"/>
      <c r="D890" s="1"/>
      <c r="E890" s="1"/>
      <c r="F890" s="1"/>
      <c r="G890" s="63"/>
      <c r="H890" s="2"/>
      <c r="I890" s="64"/>
      <c r="J890" s="64"/>
      <c r="K890" s="65"/>
      <c r="L890" s="66"/>
      <c r="M890" s="80"/>
      <c r="N890" s="67"/>
      <c r="O890" s="84"/>
      <c r="P890" s="88"/>
      <c r="Q890" s="88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>
      <c r="A891" s="1"/>
      <c r="B891" s="1"/>
      <c r="C891" s="1"/>
      <c r="D891" s="1"/>
      <c r="E891" s="1"/>
      <c r="F891" s="1"/>
      <c r="G891" s="63"/>
      <c r="H891" s="2"/>
      <c r="I891" s="64"/>
      <c r="J891" s="64"/>
      <c r="K891" s="65"/>
      <c r="L891" s="66"/>
      <c r="M891" s="80"/>
      <c r="N891" s="67"/>
      <c r="O891" s="84"/>
      <c r="P891" s="88"/>
      <c r="Q891" s="88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>
      <c r="A892" s="1"/>
      <c r="B892" s="1"/>
      <c r="C892" s="1"/>
      <c r="D892" s="1"/>
      <c r="E892" s="1"/>
      <c r="F892" s="1"/>
      <c r="G892" s="63"/>
      <c r="H892" s="2"/>
      <c r="I892" s="64"/>
      <c r="J892" s="64"/>
      <c r="K892" s="65"/>
      <c r="L892" s="66"/>
      <c r="M892" s="80"/>
      <c r="N892" s="67"/>
      <c r="O892" s="84"/>
      <c r="P892" s="88"/>
      <c r="Q892" s="88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>
      <c r="A893" s="1"/>
      <c r="B893" s="1"/>
      <c r="C893" s="1"/>
      <c r="D893" s="1"/>
      <c r="E893" s="1"/>
      <c r="F893" s="1"/>
      <c r="G893" s="63"/>
      <c r="H893" s="2"/>
      <c r="I893" s="64"/>
      <c r="J893" s="64"/>
      <c r="K893" s="65"/>
      <c r="L893" s="66"/>
      <c r="M893" s="80"/>
      <c r="N893" s="67"/>
      <c r="O893" s="84"/>
      <c r="P893" s="88"/>
      <c r="Q893" s="88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>
      <c r="A894" s="1"/>
      <c r="B894" s="1"/>
      <c r="C894" s="1"/>
      <c r="D894" s="1"/>
      <c r="E894" s="1"/>
      <c r="F894" s="1"/>
      <c r="G894" s="63"/>
      <c r="H894" s="2"/>
      <c r="I894" s="64"/>
      <c r="J894" s="64"/>
      <c r="K894" s="65"/>
      <c r="L894" s="66"/>
      <c r="M894" s="80"/>
      <c r="N894" s="67"/>
      <c r="O894" s="84"/>
      <c r="P894" s="88"/>
      <c r="Q894" s="88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>
      <c r="A895" s="1"/>
      <c r="B895" s="1"/>
      <c r="C895" s="1"/>
      <c r="D895" s="1"/>
      <c r="E895" s="1"/>
      <c r="F895" s="1"/>
      <c r="G895" s="63"/>
      <c r="H895" s="2"/>
      <c r="I895" s="64"/>
      <c r="J895" s="64"/>
      <c r="K895" s="65"/>
      <c r="L895" s="66"/>
      <c r="M895" s="80"/>
      <c r="N895" s="67"/>
      <c r="O895" s="84"/>
      <c r="P895" s="88"/>
      <c r="Q895" s="88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>
      <c r="A896" s="1"/>
      <c r="B896" s="1"/>
      <c r="C896" s="1"/>
      <c r="D896" s="1"/>
      <c r="E896" s="1"/>
      <c r="F896" s="1"/>
      <c r="G896" s="63"/>
      <c r="H896" s="2"/>
      <c r="I896" s="64"/>
      <c r="J896" s="64"/>
      <c r="K896" s="65"/>
      <c r="L896" s="66"/>
      <c r="M896" s="80"/>
      <c r="N896" s="67"/>
      <c r="O896" s="84"/>
      <c r="P896" s="88"/>
      <c r="Q896" s="88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>
      <c r="A897" s="1"/>
      <c r="B897" s="1"/>
      <c r="C897" s="1"/>
      <c r="D897" s="1"/>
      <c r="E897" s="1"/>
      <c r="F897" s="1"/>
      <c r="G897" s="63"/>
      <c r="H897" s="2"/>
      <c r="I897" s="64"/>
      <c r="J897" s="64"/>
      <c r="K897" s="65"/>
      <c r="L897" s="66"/>
      <c r="M897" s="80"/>
      <c r="N897" s="67"/>
      <c r="O897" s="84"/>
      <c r="P897" s="88"/>
      <c r="Q897" s="88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>
      <c r="A898" s="1"/>
      <c r="B898" s="1"/>
      <c r="C898" s="1"/>
      <c r="D898" s="1"/>
      <c r="E898" s="1"/>
      <c r="F898" s="1"/>
      <c r="G898" s="63"/>
      <c r="H898" s="2"/>
      <c r="I898" s="64"/>
      <c r="J898" s="64"/>
      <c r="K898" s="65"/>
      <c r="L898" s="66"/>
      <c r="M898" s="80"/>
      <c r="N898" s="67"/>
      <c r="O898" s="84"/>
      <c r="P898" s="88"/>
      <c r="Q898" s="88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>
      <c r="A899" s="1"/>
      <c r="B899" s="1"/>
      <c r="C899" s="1"/>
      <c r="D899" s="1"/>
      <c r="E899" s="1"/>
      <c r="F899" s="1"/>
      <c r="G899" s="63"/>
      <c r="H899" s="2"/>
      <c r="I899" s="64"/>
      <c r="J899" s="64"/>
      <c r="K899" s="65"/>
      <c r="L899" s="66"/>
      <c r="M899" s="80"/>
      <c r="N899" s="67"/>
      <c r="O899" s="84"/>
      <c r="P899" s="88"/>
      <c r="Q899" s="88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>
      <c r="A900" s="1"/>
      <c r="B900" s="1"/>
      <c r="C900" s="1"/>
      <c r="D900" s="1"/>
      <c r="E900" s="1"/>
      <c r="F900" s="1"/>
      <c r="G900" s="63"/>
      <c r="H900" s="2"/>
      <c r="I900" s="64"/>
      <c r="J900" s="64"/>
      <c r="K900" s="65"/>
      <c r="L900" s="66"/>
      <c r="M900" s="80"/>
      <c r="N900" s="67"/>
      <c r="O900" s="84"/>
      <c r="P900" s="88"/>
      <c r="Q900" s="88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>
      <c r="A901" s="1"/>
      <c r="B901" s="1"/>
      <c r="C901" s="1"/>
      <c r="D901" s="1"/>
      <c r="E901" s="1"/>
      <c r="F901" s="1"/>
      <c r="G901" s="63"/>
      <c r="H901" s="2"/>
      <c r="I901" s="64"/>
      <c r="J901" s="64"/>
      <c r="K901" s="65"/>
      <c r="L901" s="66"/>
      <c r="M901" s="80"/>
      <c r="N901" s="67"/>
      <c r="O901" s="84"/>
      <c r="P901" s="88"/>
      <c r="Q901" s="88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>
      <c r="A902" s="1"/>
      <c r="B902" s="1"/>
      <c r="C902" s="1"/>
      <c r="D902" s="1"/>
      <c r="E902" s="1"/>
      <c r="F902" s="1"/>
      <c r="G902" s="63"/>
      <c r="H902" s="2"/>
      <c r="I902" s="64"/>
      <c r="J902" s="64"/>
      <c r="K902" s="65"/>
      <c r="L902" s="66"/>
      <c r="M902" s="80"/>
      <c r="N902" s="67"/>
      <c r="O902" s="84"/>
      <c r="P902" s="88"/>
      <c r="Q902" s="88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>
      <c r="A903" s="1"/>
      <c r="B903" s="1"/>
      <c r="C903" s="1"/>
      <c r="D903" s="1"/>
      <c r="E903" s="1"/>
      <c r="F903" s="1"/>
      <c r="G903" s="63"/>
      <c r="H903" s="2"/>
      <c r="I903" s="64"/>
      <c r="J903" s="64"/>
      <c r="K903" s="65"/>
      <c r="L903" s="66"/>
      <c r="M903" s="80"/>
      <c r="N903" s="67"/>
      <c r="O903" s="84"/>
      <c r="P903" s="88"/>
      <c r="Q903" s="88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>
      <c r="A904" s="1"/>
      <c r="B904" s="1"/>
      <c r="C904" s="1"/>
      <c r="D904" s="1"/>
      <c r="E904" s="1"/>
      <c r="F904" s="1"/>
      <c r="G904" s="63"/>
      <c r="H904" s="2"/>
      <c r="I904" s="64"/>
      <c r="J904" s="64"/>
      <c r="K904" s="65"/>
      <c r="L904" s="66"/>
      <c r="M904" s="80"/>
      <c r="N904" s="67"/>
      <c r="O904" s="84"/>
      <c r="P904" s="88"/>
      <c r="Q904" s="88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>
      <c r="A905" s="1"/>
      <c r="B905" s="1"/>
      <c r="C905" s="1"/>
      <c r="D905" s="1"/>
      <c r="E905" s="1"/>
      <c r="F905" s="1"/>
      <c r="G905" s="63"/>
      <c r="H905" s="2"/>
      <c r="I905" s="64"/>
      <c r="J905" s="64"/>
      <c r="K905" s="65"/>
      <c r="L905" s="66"/>
      <c r="M905" s="80"/>
      <c r="N905" s="67"/>
      <c r="O905" s="84"/>
      <c r="P905" s="88"/>
      <c r="Q905" s="88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>
      <c r="A906" s="1"/>
      <c r="B906" s="1"/>
      <c r="C906" s="1"/>
      <c r="D906" s="1"/>
      <c r="E906" s="1"/>
      <c r="F906" s="1"/>
      <c r="G906" s="63"/>
      <c r="H906" s="2"/>
      <c r="I906" s="64"/>
      <c r="J906" s="64"/>
      <c r="K906" s="65"/>
      <c r="L906" s="66"/>
      <c r="M906" s="80"/>
      <c r="N906" s="67"/>
      <c r="O906" s="84"/>
      <c r="P906" s="88"/>
      <c r="Q906" s="88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>
      <c r="A907" s="1"/>
      <c r="B907" s="1"/>
      <c r="C907" s="1"/>
      <c r="D907" s="1"/>
      <c r="E907" s="1"/>
      <c r="F907" s="1"/>
      <c r="G907" s="63"/>
      <c r="H907" s="2"/>
      <c r="I907" s="64"/>
      <c r="J907" s="64"/>
      <c r="K907" s="65"/>
      <c r="L907" s="66"/>
      <c r="M907" s="80"/>
      <c r="N907" s="67"/>
      <c r="O907" s="84"/>
      <c r="P907" s="88"/>
      <c r="Q907" s="88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>
      <c r="A908" s="1"/>
      <c r="B908" s="1"/>
      <c r="C908" s="1"/>
      <c r="D908" s="1"/>
      <c r="E908" s="1"/>
      <c r="F908" s="1"/>
      <c r="G908" s="63"/>
      <c r="H908" s="2"/>
      <c r="I908" s="64"/>
      <c r="J908" s="64"/>
      <c r="K908" s="65"/>
      <c r="L908" s="66"/>
      <c r="M908" s="80"/>
      <c r="N908" s="67"/>
      <c r="O908" s="84"/>
      <c r="P908" s="88"/>
      <c r="Q908" s="88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>
      <c r="A909" s="1"/>
      <c r="B909" s="1"/>
      <c r="C909" s="1"/>
      <c r="D909" s="1"/>
      <c r="E909" s="1"/>
      <c r="F909" s="1"/>
      <c r="G909" s="63"/>
      <c r="H909" s="2"/>
      <c r="I909" s="64"/>
      <c r="J909" s="64"/>
      <c r="K909" s="65"/>
      <c r="L909" s="66"/>
      <c r="M909" s="80"/>
      <c r="N909" s="67"/>
      <c r="O909" s="84"/>
      <c r="P909" s="88"/>
      <c r="Q909" s="88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>
      <c r="A910" s="1"/>
      <c r="B910" s="1"/>
      <c r="C910" s="1"/>
      <c r="D910" s="1"/>
      <c r="E910" s="1"/>
      <c r="F910" s="1"/>
      <c r="G910" s="63"/>
      <c r="H910" s="2"/>
      <c r="I910" s="64"/>
      <c r="J910" s="64"/>
      <c r="K910" s="65"/>
      <c r="L910" s="66"/>
      <c r="M910" s="80"/>
      <c r="N910" s="67"/>
      <c r="O910" s="84"/>
      <c r="P910" s="88"/>
      <c r="Q910" s="88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>
      <c r="A911" s="1"/>
      <c r="B911" s="1"/>
      <c r="C911" s="1"/>
      <c r="D911" s="1"/>
      <c r="E911" s="1"/>
      <c r="F911" s="1"/>
      <c r="G911" s="63"/>
      <c r="H911" s="2"/>
      <c r="I911" s="64"/>
      <c r="J911" s="64"/>
      <c r="K911" s="65"/>
      <c r="L911" s="66"/>
      <c r="M911" s="80"/>
      <c r="N911" s="67"/>
      <c r="O911" s="84"/>
      <c r="P911" s="88"/>
      <c r="Q911" s="88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>
      <c r="A912" s="1"/>
      <c r="B912" s="1"/>
      <c r="C912" s="1"/>
      <c r="D912" s="1"/>
      <c r="E912" s="1"/>
      <c r="F912" s="1"/>
      <c r="G912" s="63"/>
      <c r="H912" s="2"/>
      <c r="I912" s="64"/>
      <c r="J912" s="64"/>
      <c r="K912" s="65"/>
      <c r="L912" s="66"/>
      <c r="M912" s="80"/>
      <c r="N912" s="67"/>
      <c r="O912" s="84"/>
      <c r="P912" s="88"/>
      <c r="Q912" s="88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>
      <c r="A913" s="1"/>
      <c r="B913" s="1"/>
      <c r="C913" s="1"/>
      <c r="D913" s="1"/>
      <c r="E913" s="1"/>
      <c r="F913" s="1"/>
      <c r="G913" s="63"/>
      <c r="H913" s="2"/>
      <c r="I913" s="64"/>
      <c r="J913" s="64"/>
      <c r="K913" s="65"/>
      <c r="L913" s="66"/>
      <c r="M913" s="80"/>
      <c r="N913" s="67"/>
      <c r="O913" s="84"/>
      <c r="P913" s="88"/>
      <c r="Q913" s="88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>
      <c r="A914" s="1"/>
      <c r="B914" s="1"/>
      <c r="C914" s="1"/>
      <c r="D914" s="1"/>
      <c r="E914" s="1"/>
      <c r="F914" s="1"/>
      <c r="G914" s="63"/>
      <c r="H914" s="2"/>
      <c r="I914" s="64"/>
      <c r="J914" s="64"/>
      <c r="K914" s="65"/>
      <c r="L914" s="66"/>
      <c r="M914" s="80"/>
      <c r="N914" s="67"/>
      <c r="O914" s="84"/>
      <c r="P914" s="88"/>
      <c r="Q914" s="88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>
      <c r="A915" s="1"/>
      <c r="B915" s="1"/>
      <c r="C915" s="1"/>
      <c r="D915" s="1"/>
      <c r="E915" s="1"/>
      <c r="F915" s="1"/>
      <c r="G915" s="63"/>
      <c r="H915" s="2"/>
      <c r="I915" s="64"/>
      <c r="J915" s="64"/>
      <c r="K915" s="65"/>
      <c r="L915" s="66"/>
      <c r="M915" s="80"/>
      <c r="N915" s="67"/>
      <c r="O915" s="84"/>
      <c r="P915" s="88"/>
      <c r="Q915" s="88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>
      <c r="A916" s="1"/>
      <c r="B916" s="1"/>
      <c r="C916" s="1"/>
      <c r="D916" s="1"/>
      <c r="E916" s="1"/>
      <c r="F916" s="1"/>
      <c r="G916" s="63"/>
      <c r="H916" s="2"/>
      <c r="I916" s="64"/>
      <c r="J916" s="64"/>
      <c r="K916" s="65"/>
      <c r="L916" s="66"/>
      <c r="M916" s="80"/>
      <c r="N916" s="67"/>
      <c r="O916" s="84"/>
      <c r="P916" s="88"/>
      <c r="Q916" s="88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>
      <c r="A917" s="1"/>
      <c r="B917" s="1"/>
      <c r="C917" s="1"/>
      <c r="D917" s="1"/>
      <c r="E917" s="1"/>
      <c r="F917" s="1"/>
      <c r="G917" s="63"/>
      <c r="H917" s="2"/>
      <c r="I917" s="64"/>
      <c r="J917" s="64"/>
      <c r="K917" s="65"/>
      <c r="L917" s="66"/>
      <c r="M917" s="80"/>
      <c r="N917" s="67"/>
      <c r="O917" s="84"/>
      <c r="P917" s="88"/>
      <c r="Q917" s="88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>
      <c r="A918" s="1"/>
      <c r="B918" s="1"/>
      <c r="C918" s="1"/>
      <c r="D918" s="1"/>
      <c r="E918" s="1"/>
      <c r="F918" s="1"/>
      <c r="G918" s="63"/>
      <c r="H918" s="2"/>
      <c r="I918" s="64"/>
      <c r="J918" s="64"/>
      <c r="K918" s="65"/>
      <c r="L918" s="66"/>
      <c r="M918" s="80"/>
      <c r="N918" s="67"/>
      <c r="O918" s="84"/>
      <c r="P918" s="88"/>
      <c r="Q918" s="88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>
      <c r="A919" s="1"/>
      <c r="B919" s="1"/>
      <c r="C919" s="1"/>
      <c r="D919" s="1"/>
      <c r="E919" s="1"/>
      <c r="F919" s="1"/>
      <c r="G919" s="63"/>
      <c r="H919" s="2"/>
      <c r="I919" s="64"/>
      <c r="J919" s="64"/>
      <c r="K919" s="65"/>
      <c r="L919" s="66"/>
      <c r="M919" s="80"/>
      <c r="N919" s="67"/>
      <c r="O919" s="84"/>
      <c r="P919" s="88"/>
      <c r="Q919" s="88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>
      <c r="A920" s="1"/>
      <c r="B920" s="1"/>
      <c r="C920" s="1"/>
      <c r="D920" s="1"/>
      <c r="E920" s="1"/>
      <c r="F920" s="1"/>
      <c r="G920" s="63"/>
      <c r="H920" s="2"/>
      <c r="I920" s="64"/>
      <c r="J920" s="64"/>
      <c r="K920" s="65"/>
      <c r="L920" s="66"/>
      <c r="M920" s="80"/>
      <c r="N920" s="67"/>
      <c r="O920" s="84"/>
      <c r="P920" s="88"/>
      <c r="Q920" s="88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>
      <c r="A921" s="1"/>
      <c r="B921" s="1"/>
      <c r="C921" s="1"/>
      <c r="D921" s="1"/>
      <c r="E921" s="1"/>
      <c r="F921" s="1"/>
      <c r="G921" s="63"/>
      <c r="H921" s="2"/>
      <c r="I921" s="64"/>
      <c r="J921" s="64"/>
      <c r="K921" s="65"/>
      <c r="L921" s="66"/>
      <c r="M921" s="80"/>
      <c r="N921" s="67"/>
      <c r="O921" s="84"/>
      <c r="P921" s="88"/>
      <c r="Q921" s="88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>
      <c r="A922" s="1"/>
      <c r="B922" s="1"/>
      <c r="C922" s="1"/>
      <c r="D922" s="1"/>
      <c r="E922" s="1"/>
      <c r="F922" s="1"/>
      <c r="G922" s="63"/>
      <c r="H922" s="2"/>
      <c r="I922" s="64"/>
      <c r="J922" s="64"/>
      <c r="K922" s="65"/>
      <c r="L922" s="66"/>
      <c r="M922" s="80"/>
      <c r="N922" s="67"/>
      <c r="O922" s="84"/>
      <c r="P922" s="88"/>
      <c r="Q922" s="88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>
      <c r="A923" s="1"/>
      <c r="B923" s="1"/>
      <c r="C923" s="1"/>
      <c r="D923" s="1"/>
      <c r="E923" s="1"/>
      <c r="F923" s="1"/>
      <c r="G923" s="63"/>
      <c r="H923" s="2"/>
      <c r="I923" s="64"/>
      <c r="J923" s="64"/>
      <c r="K923" s="65"/>
      <c r="L923" s="66"/>
      <c r="M923" s="80"/>
      <c r="N923" s="67"/>
      <c r="O923" s="84"/>
      <c r="P923" s="88"/>
      <c r="Q923" s="88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>
      <c r="A924" s="1"/>
      <c r="B924" s="1"/>
      <c r="C924" s="1"/>
      <c r="D924" s="1"/>
      <c r="E924" s="1"/>
      <c r="F924" s="1"/>
      <c r="G924" s="63"/>
      <c r="H924" s="2"/>
      <c r="I924" s="64"/>
      <c r="J924" s="64"/>
      <c r="K924" s="65"/>
      <c r="L924" s="66"/>
      <c r="M924" s="80"/>
      <c r="N924" s="67"/>
      <c r="O924" s="84"/>
      <c r="P924" s="88"/>
      <c r="Q924" s="88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>
      <c r="A925" s="1"/>
      <c r="B925" s="1"/>
      <c r="C925" s="1"/>
      <c r="D925" s="1"/>
      <c r="E925" s="1"/>
      <c r="F925" s="1"/>
      <c r="G925" s="63"/>
      <c r="H925" s="2"/>
      <c r="I925" s="64"/>
      <c r="J925" s="64"/>
      <c r="K925" s="65"/>
      <c r="L925" s="66"/>
      <c r="M925" s="80"/>
      <c r="N925" s="67"/>
      <c r="O925" s="84"/>
      <c r="P925" s="88"/>
      <c r="Q925" s="88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>
      <c r="A926" s="1"/>
      <c r="B926" s="1"/>
      <c r="C926" s="1"/>
      <c r="D926" s="1"/>
      <c r="E926" s="1"/>
      <c r="F926" s="1"/>
      <c r="G926" s="63"/>
      <c r="H926" s="2"/>
      <c r="I926" s="64"/>
      <c r="J926" s="64"/>
      <c r="K926" s="65"/>
      <c r="L926" s="66"/>
      <c r="M926" s="80"/>
      <c r="N926" s="67"/>
      <c r="O926" s="84"/>
      <c r="P926" s="88"/>
      <c r="Q926" s="88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>
      <c r="A927" s="1"/>
      <c r="B927" s="1"/>
      <c r="C927" s="1"/>
      <c r="D927" s="1"/>
      <c r="E927" s="1"/>
      <c r="F927" s="1"/>
      <c r="G927" s="63"/>
      <c r="H927" s="2"/>
      <c r="I927" s="64"/>
      <c r="J927" s="64"/>
      <c r="K927" s="65"/>
      <c r="L927" s="66"/>
      <c r="M927" s="80"/>
      <c r="N927" s="67"/>
      <c r="O927" s="84"/>
      <c r="P927" s="88"/>
      <c r="Q927" s="88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>
      <c r="A928" s="1"/>
      <c r="B928" s="1"/>
      <c r="C928" s="1"/>
      <c r="D928" s="1"/>
      <c r="E928" s="1"/>
      <c r="F928" s="1"/>
      <c r="G928" s="63"/>
      <c r="H928" s="2"/>
      <c r="I928" s="64"/>
      <c r="J928" s="64"/>
      <c r="K928" s="65"/>
      <c r="L928" s="66"/>
      <c r="M928" s="80"/>
      <c r="N928" s="67"/>
      <c r="O928" s="84"/>
      <c r="P928" s="88"/>
      <c r="Q928" s="88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>
      <c r="A929" s="1"/>
      <c r="B929" s="1"/>
      <c r="C929" s="1"/>
      <c r="D929" s="1"/>
      <c r="E929" s="1"/>
      <c r="F929" s="1"/>
      <c r="G929" s="63"/>
      <c r="H929" s="2"/>
      <c r="I929" s="64"/>
      <c r="J929" s="64"/>
      <c r="K929" s="65"/>
      <c r="L929" s="66"/>
      <c r="M929" s="80"/>
      <c r="N929" s="67"/>
      <c r="O929" s="84"/>
      <c r="P929" s="88"/>
      <c r="Q929" s="88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>
      <c r="A930" s="1"/>
      <c r="B930" s="1"/>
      <c r="C930" s="1"/>
      <c r="D930" s="1"/>
      <c r="E930" s="1"/>
      <c r="F930" s="1"/>
      <c r="G930" s="63"/>
      <c r="H930" s="2"/>
      <c r="I930" s="64"/>
      <c r="J930" s="64"/>
      <c r="K930" s="65"/>
      <c r="L930" s="66"/>
      <c r="M930" s="80"/>
      <c r="N930" s="67"/>
      <c r="O930" s="84"/>
      <c r="P930" s="88"/>
      <c r="Q930" s="88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>
      <c r="A931" s="1"/>
      <c r="B931" s="1"/>
      <c r="C931" s="1"/>
      <c r="D931" s="1"/>
      <c r="E931" s="1"/>
      <c r="F931" s="1"/>
      <c r="G931" s="63"/>
      <c r="H931" s="2"/>
      <c r="I931" s="64"/>
      <c r="J931" s="64"/>
      <c r="K931" s="65"/>
      <c r="L931" s="66"/>
      <c r="M931" s="80"/>
      <c r="N931" s="67"/>
      <c r="O931" s="84"/>
      <c r="P931" s="88"/>
      <c r="Q931" s="88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>
      <c r="A932" s="1"/>
      <c r="B932" s="1"/>
      <c r="C932" s="1"/>
      <c r="D932" s="1"/>
      <c r="E932" s="1"/>
      <c r="F932" s="1"/>
      <c r="G932" s="63"/>
      <c r="H932" s="2"/>
      <c r="I932" s="64"/>
      <c r="J932" s="64"/>
      <c r="K932" s="65"/>
      <c r="L932" s="66"/>
      <c r="M932" s="80"/>
      <c r="N932" s="67"/>
      <c r="O932" s="84"/>
      <c r="P932" s="88"/>
      <c r="Q932" s="88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>
      <c r="A933" s="1"/>
      <c r="B933" s="1"/>
      <c r="C933" s="1"/>
      <c r="D933" s="1"/>
      <c r="E933" s="1"/>
      <c r="F933" s="1"/>
      <c r="G933" s="63"/>
      <c r="H933" s="2"/>
      <c r="I933" s="64"/>
      <c r="J933" s="64"/>
      <c r="K933" s="65"/>
      <c r="L933" s="66"/>
      <c r="M933" s="80"/>
      <c r="N933" s="67"/>
      <c r="O933" s="84"/>
      <c r="P933" s="88"/>
      <c r="Q933" s="88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>
      <c r="A934" s="1"/>
      <c r="B934" s="1"/>
      <c r="C934" s="1"/>
      <c r="D934" s="1"/>
      <c r="E934" s="1"/>
      <c r="F934" s="1"/>
      <c r="G934" s="63"/>
      <c r="H934" s="2"/>
      <c r="I934" s="64"/>
      <c r="J934" s="64"/>
      <c r="K934" s="65"/>
      <c r="L934" s="66"/>
      <c r="M934" s="80"/>
      <c r="N934" s="67"/>
      <c r="O934" s="84"/>
      <c r="P934" s="88"/>
      <c r="Q934" s="88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>
      <c r="A935" s="1"/>
      <c r="B935" s="1"/>
      <c r="C935" s="1"/>
      <c r="D935" s="1"/>
      <c r="E935" s="1"/>
      <c r="F935" s="1"/>
      <c r="G935" s="63"/>
      <c r="H935" s="2"/>
      <c r="I935" s="64"/>
      <c r="J935" s="64"/>
      <c r="K935" s="65"/>
      <c r="L935" s="66"/>
      <c r="M935" s="80"/>
      <c r="N935" s="67"/>
      <c r="O935" s="84"/>
      <c r="P935" s="88"/>
      <c r="Q935" s="88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>
      <c r="A936" s="1"/>
      <c r="B936" s="1"/>
      <c r="C936" s="1"/>
      <c r="D936" s="1"/>
      <c r="E936" s="1"/>
      <c r="F936" s="1"/>
      <c r="G936" s="63"/>
      <c r="H936" s="2"/>
      <c r="I936" s="64"/>
      <c r="J936" s="64"/>
      <c r="K936" s="65"/>
      <c r="L936" s="66"/>
      <c r="M936" s="80"/>
      <c r="N936" s="67"/>
      <c r="O936" s="84"/>
      <c r="P936" s="88"/>
      <c r="Q936" s="88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>
      <c r="A937" s="1"/>
      <c r="B937" s="1"/>
      <c r="C937" s="1"/>
      <c r="D937" s="1"/>
      <c r="E937" s="1"/>
      <c r="F937" s="1"/>
      <c r="G937" s="63"/>
      <c r="H937" s="2"/>
      <c r="I937" s="64"/>
      <c r="J937" s="64"/>
      <c r="K937" s="65"/>
      <c r="L937" s="66"/>
      <c r="M937" s="80"/>
      <c r="N937" s="67"/>
      <c r="O937" s="84"/>
      <c r="P937" s="88"/>
      <c r="Q937" s="88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>
      <c r="A938" s="1"/>
      <c r="B938" s="1"/>
      <c r="C938" s="1"/>
      <c r="D938" s="1"/>
      <c r="E938" s="1"/>
      <c r="F938" s="1"/>
      <c r="G938" s="63"/>
      <c r="H938" s="2"/>
      <c r="I938" s="64"/>
      <c r="J938" s="64"/>
      <c r="K938" s="65"/>
      <c r="L938" s="66"/>
      <c r="M938" s="80"/>
      <c r="N938" s="67"/>
      <c r="O938" s="84"/>
      <c r="P938" s="88"/>
      <c r="Q938" s="88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>
      <c r="A939" s="1"/>
      <c r="B939" s="1"/>
      <c r="C939" s="1"/>
      <c r="D939" s="1"/>
      <c r="E939" s="1"/>
      <c r="F939" s="1"/>
      <c r="G939" s="63"/>
      <c r="H939" s="2"/>
      <c r="I939" s="64"/>
      <c r="J939" s="64"/>
      <c r="K939" s="65"/>
      <c r="L939" s="66"/>
      <c r="M939" s="80"/>
      <c r="N939" s="67"/>
      <c r="O939" s="84"/>
      <c r="P939" s="88"/>
      <c r="Q939" s="88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>
      <c r="A940" s="1"/>
      <c r="B940" s="1"/>
      <c r="C940" s="1"/>
      <c r="D940" s="1"/>
      <c r="E940" s="1"/>
      <c r="F940" s="1"/>
      <c r="G940" s="63"/>
      <c r="H940" s="2"/>
      <c r="I940" s="64"/>
      <c r="J940" s="64"/>
      <c r="K940" s="65"/>
      <c r="L940" s="66"/>
      <c r="M940" s="80"/>
      <c r="N940" s="67"/>
      <c r="O940" s="84"/>
      <c r="P940" s="88"/>
      <c r="Q940" s="88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>
      <c r="A941" s="1"/>
      <c r="B941" s="1"/>
      <c r="C941" s="1"/>
      <c r="D941" s="1"/>
      <c r="E941" s="1"/>
      <c r="F941" s="1"/>
      <c r="G941" s="63"/>
      <c r="H941" s="2"/>
      <c r="I941" s="64"/>
      <c r="J941" s="64"/>
      <c r="K941" s="65"/>
      <c r="L941" s="66"/>
      <c r="M941" s="80"/>
      <c r="N941" s="67"/>
      <c r="O941" s="84"/>
      <c r="P941" s="88"/>
      <c r="Q941" s="88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>
      <c r="A942" s="1"/>
      <c r="B942" s="1"/>
      <c r="C942" s="1"/>
      <c r="D942" s="1"/>
      <c r="E942" s="1"/>
      <c r="F942" s="1"/>
      <c r="G942" s="63"/>
      <c r="H942" s="2"/>
      <c r="I942" s="64"/>
      <c r="J942" s="64"/>
      <c r="K942" s="65"/>
      <c r="L942" s="66"/>
      <c r="M942" s="80"/>
      <c r="N942" s="67"/>
      <c r="O942" s="84"/>
      <c r="P942" s="88"/>
      <c r="Q942" s="88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>
      <c r="A943" s="1"/>
      <c r="B943" s="1"/>
      <c r="C943" s="1"/>
      <c r="D943" s="1"/>
      <c r="E943" s="1"/>
      <c r="F943" s="1"/>
      <c r="G943" s="63"/>
      <c r="H943" s="2"/>
      <c r="I943" s="64"/>
      <c r="J943" s="64"/>
      <c r="K943" s="65"/>
      <c r="L943" s="66"/>
      <c r="M943" s="80"/>
      <c r="N943" s="67"/>
      <c r="O943" s="84"/>
      <c r="P943" s="88"/>
      <c r="Q943" s="88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>
      <c r="A944" s="1"/>
      <c r="B944" s="1"/>
      <c r="C944" s="1"/>
      <c r="D944" s="1"/>
      <c r="E944" s="1"/>
      <c r="F944" s="1"/>
      <c r="G944" s="63"/>
      <c r="H944" s="2"/>
      <c r="I944" s="64"/>
      <c r="J944" s="64"/>
      <c r="K944" s="65"/>
      <c r="L944" s="66"/>
      <c r="M944" s="80"/>
      <c r="N944" s="67"/>
      <c r="O944" s="84"/>
      <c r="P944" s="88"/>
      <c r="Q944" s="88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>
      <c r="A945" s="1"/>
      <c r="B945" s="1"/>
      <c r="C945" s="1"/>
      <c r="D945" s="1"/>
      <c r="E945" s="1"/>
      <c r="F945" s="1"/>
      <c r="G945" s="63"/>
      <c r="H945" s="2"/>
      <c r="I945" s="64"/>
      <c r="J945" s="64"/>
      <c r="K945" s="65"/>
      <c r="L945" s="66"/>
      <c r="M945" s="80"/>
      <c r="N945" s="67"/>
      <c r="O945" s="84"/>
      <c r="P945" s="88"/>
      <c r="Q945" s="88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>
      <c r="A946" s="1"/>
      <c r="B946" s="1"/>
      <c r="C946" s="1"/>
      <c r="D946" s="1"/>
      <c r="E946" s="1"/>
      <c r="F946" s="1"/>
      <c r="G946" s="63"/>
      <c r="H946" s="2"/>
      <c r="I946" s="64"/>
      <c r="J946" s="64"/>
      <c r="K946" s="65"/>
      <c r="L946" s="66"/>
      <c r="M946" s="80"/>
      <c r="N946" s="67"/>
      <c r="O946" s="84"/>
      <c r="P946" s="88"/>
      <c r="Q946" s="88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>
      <c r="A947" s="1"/>
      <c r="B947" s="1"/>
      <c r="C947" s="1"/>
      <c r="D947" s="1"/>
      <c r="E947" s="1"/>
      <c r="F947" s="1"/>
      <c r="G947" s="63"/>
      <c r="H947" s="2"/>
      <c r="I947" s="64"/>
      <c r="J947" s="64"/>
      <c r="K947" s="65"/>
      <c r="L947" s="66"/>
      <c r="M947" s="80"/>
      <c r="N947" s="67"/>
      <c r="O947" s="84"/>
      <c r="P947" s="88"/>
      <c r="Q947" s="88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>
      <c r="A948" s="1"/>
      <c r="B948" s="1"/>
      <c r="C948" s="1"/>
      <c r="D948" s="1"/>
      <c r="E948" s="1"/>
      <c r="F948" s="1"/>
      <c r="G948" s="63"/>
      <c r="H948" s="2"/>
      <c r="I948" s="64"/>
      <c r="J948" s="64"/>
      <c r="K948" s="65"/>
      <c r="L948" s="66"/>
      <c r="M948" s="80"/>
      <c r="N948" s="67"/>
      <c r="O948" s="84"/>
      <c r="P948" s="88"/>
      <c r="Q948" s="88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>
      <c r="A949" s="1"/>
      <c r="B949" s="1"/>
      <c r="C949" s="1"/>
      <c r="D949" s="1"/>
      <c r="E949" s="1"/>
      <c r="F949" s="1"/>
      <c r="G949" s="63"/>
      <c r="H949" s="2"/>
      <c r="I949" s="64"/>
      <c r="J949" s="64"/>
      <c r="K949" s="65"/>
      <c r="L949" s="66"/>
      <c r="M949" s="80"/>
      <c r="N949" s="67"/>
      <c r="O949" s="84"/>
      <c r="P949" s="88"/>
      <c r="Q949" s="88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>
      <c r="A950" s="1"/>
      <c r="B950" s="1"/>
      <c r="C950" s="1"/>
      <c r="D950" s="1"/>
      <c r="E950" s="1"/>
      <c r="F950" s="1"/>
      <c r="G950" s="63"/>
      <c r="H950" s="2"/>
      <c r="I950" s="64"/>
      <c r="J950" s="64"/>
      <c r="K950" s="65"/>
      <c r="L950" s="66"/>
      <c r="M950" s="80"/>
      <c r="N950" s="67"/>
      <c r="O950" s="84"/>
      <c r="P950" s="88"/>
      <c r="Q950" s="88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>
      <c r="A951" s="1"/>
      <c r="B951" s="1"/>
      <c r="C951" s="1"/>
      <c r="D951" s="1"/>
      <c r="E951" s="1"/>
      <c r="F951" s="1"/>
      <c r="G951" s="63"/>
      <c r="H951" s="2"/>
      <c r="I951" s="64"/>
      <c r="J951" s="64"/>
      <c r="K951" s="65"/>
      <c r="L951" s="66"/>
      <c r="M951" s="80"/>
      <c r="N951" s="67"/>
      <c r="O951" s="84"/>
      <c r="P951" s="88"/>
      <c r="Q951" s="88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>
      <c r="A952" s="1"/>
      <c r="B952" s="1"/>
      <c r="C952" s="1"/>
      <c r="D952" s="1"/>
      <c r="E952" s="1"/>
      <c r="F952" s="1"/>
      <c r="G952" s="63"/>
      <c r="H952" s="2"/>
      <c r="I952" s="64"/>
      <c r="J952" s="64"/>
      <c r="K952" s="65"/>
      <c r="L952" s="66"/>
      <c r="M952" s="80"/>
      <c r="N952" s="67"/>
      <c r="O952" s="84"/>
      <c r="P952" s="88"/>
      <c r="Q952" s="88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>
      <c r="A953" s="1"/>
      <c r="B953" s="1"/>
      <c r="C953" s="1"/>
      <c r="D953" s="1"/>
      <c r="E953" s="1"/>
      <c r="F953" s="1"/>
      <c r="G953" s="63"/>
      <c r="H953" s="2"/>
      <c r="I953" s="64"/>
      <c r="J953" s="64"/>
      <c r="K953" s="65"/>
      <c r="L953" s="66"/>
      <c r="M953" s="80"/>
      <c r="N953" s="67"/>
      <c r="O953" s="84"/>
      <c r="P953" s="88"/>
      <c r="Q953" s="88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>
      <c r="A954" s="1"/>
      <c r="B954" s="1"/>
      <c r="C954" s="1"/>
      <c r="D954" s="1"/>
      <c r="E954" s="1"/>
      <c r="F954" s="1"/>
      <c r="G954" s="63"/>
      <c r="H954" s="2"/>
      <c r="I954" s="64"/>
      <c r="J954" s="64"/>
      <c r="K954" s="65"/>
      <c r="L954" s="66"/>
      <c r="M954" s="80"/>
      <c r="N954" s="67"/>
      <c r="O954" s="84"/>
      <c r="P954" s="88"/>
      <c r="Q954" s="88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>
      <c r="A955" s="1"/>
      <c r="B955" s="1"/>
      <c r="C955" s="1"/>
      <c r="D955" s="1"/>
      <c r="E955" s="1"/>
      <c r="F955" s="1"/>
      <c r="G955" s="63"/>
      <c r="H955" s="2"/>
      <c r="I955" s="64"/>
      <c r="J955" s="64"/>
      <c r="K955" s="65"/>
      <c r="L955" s="66"/>
      <c r="M955" s="80"/>
      <c r="N955" s="67"/>
      <c r="O955" s="84"/>
      <c r="P955" s="88"/>
      <c r="Q955" s="88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>
      <c r="A956" s="1"/>
      <c r="B956" s="1"/>
      <c r="C956" s="1"/>
      <c r="D956" s="1"/>
      <c r="E956" s="1"/>
      <c r="F956" s="1"/>
      <c r="G956" s="63"/>
      <c r="H956" s="2"/>
      <c r="I956" s="64"/>
      <c r="J956" s="64"/>
      <c r="K956" s="65"/>
      <c r="L956" s="66"/>
      <c r="M956" s="80"/>
      <c r="N956" s="67"/>
      <c r="O956" s="84"/>
      <c r="P956" s="88"/>
      <c r="Q956" s="88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>
      <c r="A957" s="1"/>
      <c r="B957" s="1"/>
      <c r="C957" s="1"/>
      <c r="D957" s="1"/>
      <c r="E957" s="1"/>
      <c r="F957" s="1"/>
      <c r="G957" s="63"/>
      <c r="H957" s="2"/>
      <c r="I957" s="64"/>
      <c r="J957" s="64"/>
      <c r="K957" s="65"/>
      <c r="L957" s="66"/>
      <c r="M957" s="80"/>
      <c r="N957" s="67"/>
      <c r="O957" s="84"/>
      <c r="P957" s="88"/>
      <c r="Q957" s="88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>
      <c r="A958" s="1"/>
      <c r="B958" s="1"/>
      <c r="C958" s="1"/>
      <c r="D958" s="1"/>
      <c r="E958" s="1"/>
      <c r="F958" s="1"/>
      <c r="G958" s="63"/>
      <c r="H958" s="2"/>
      <c r="I958" s="64"/>
      <c r="J958" s="64"/>
      <c r="K958" s="65"/>
      <c r="L958" s="66"/>
      <c r="M958" s="80"/>
      <c r="N958" s="67"/>
      <c r="O958" s="84"/>
      <c r="P958" s="88"/>
      <c r="Q958" s="88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>
      <c r="A959" s="1"/>
      <c r="B959" s="1"/>
      <c r="C959" s="1"/>
      <c r="D959" s="1"/>
      <c r="E959" s="1"/>
      <c r="F959" s="1"/>
      <c r="G959" s="63"/>
      <c r="H959" s="2"/>
      <c r="I959" s="64"/>
      <c r="J959" s="64"/>
      <c r="K959" s="65"/>
      <c r="L959" s="66"/>
      <c r="M959" s="80"/>
      <c r="N959" s="67"/>
      <c r="O959" s="84"/>
      <c r="P959" s="88"/>
      <c r="Q959" s="88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>
      <c r="A960" s="1"/>
      <c r="B960" s="1"/>
      <c r="C960" s="1"/>
      <c r="D960" s="1"/>
      <c r="E960" s="1"/>
      <c r="F960" s="1"/>
      <c r="G960" s="63"/>
      <c r="H960" s="2"/>
      <c r="I960" s="64"/>
      <c r="J960" s="64"/>
      <c r="K960" s="65"/>
      <c r="L960" s="66"/>
      <c r="M960" s="80"/>
      <c r="N960" s="67"/>
      <c r="O960" s="84"/>
      <c r="P960" s="88"/>
      <c r="Q960" s="88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>
      <c r="A961" s="1"/>
      <c r="B961" s="1"/>
      <c r="C961" s="1"/>
      <c r="D961" s="1"/>
      <c r="E961" s="1"/>
      <c r="F961" s="1"/>
      <c r="G961" s="63"/>
      <c r="H961" s="2"/>
      <c r="I961" s="64"/>
      <c r="J961" s="64"/>
      <c r="K961" s="65"/>
      <c r="L961" s="66"/>
      <c r="M961" s="80"/>
      <c r="N961" s="67"/>
      <c r="O961" s="84"/>
      <c r="P961" s="88"/>
      <c r="Q961" s="88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>
      <c r="A962" s="1"/>
      <c r="B962" s="1"/>
      <c r="C962" s="1"/>
      <c r="D962" s="1"/>
      <c r="E962" s="1"/>
      <c r="F962" s="1"/>
      <c r="G962" s="63"/>
      <c r="H962" s="2"/>
      <c r="I962" s="64"/>
      <c r="J962" s="64"/>
      <c r="K962" s="65"/>
      <c r="L962" s="66"/>
      <c r="M962" s="80"/>
      <c r="N962" s="67"/>
      <c r="O962" s="84"/>
      <c r="P962" s="88"/>
      <c r="Q962" s="88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>
      <c r="A963" s="1"/>
      <c r="B963" s="1"/>
      <c r="C963" s="1"/>
      <c r="D963" s="1"/>
      <c r="E963" s="1"/>
      <c r="F963" s="1"/>
      <c r="G963" s="63"/>
      <c r="H963" s="2"/>
      <c r="I963" s="64"/>
      <c r="J963" s="64"/>
      <c r="K963" s="65"/>
      <c r="L963" s="66"/>
      <c r="M963" s="80"/>
      <c r="N963" s="67"/>
      <c r="O963" s="84"/>
      <c r="P963" s="88"/>
      <c r="Q963" s="88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>
      <c r="A964" s="1"/>
      <c r="B964" s="1"/>
      <c r="C964" s="1"/>
      <c r="D964" s="1"/>
      <c r="E964" s="1"/>
      <c r="F964" s="1"/>
      <c r="G964" s="63"/>
      <c r="H964" s="2"/>
      <c r="I964" s="64"/>
      <c r="J964" s="64"/>
      <c r="K964" s="65"/>
      <c r="L964" s="66"/>
      <c r="M964" s="80"/>
      <c r="N964" s="67"/>
      <c r="O964" s="84"/>
      <c r="P964" s="88"/>
      <c r="Q964" s="88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>
      <c r="A965" s="1"/>
      <c r="B965" s="1"/>
      <c r="C965" s="1"/>
      <c r="D965" s="1"/>
      <c r="E965" s="1"/>
      <c r="F965" s="1"/>
      <c r="G965" s="63"/>
      <c r="H965" s="2"/>
      <c r="I965" s="64"/>
      <c r="J965" s="64"/>
      <c r="K965" s="65"/>
      <c r="L965" s="66"/>
      <c r="M965" s="80"/>
      <c r="N965" s="67"/>
      <c r="O965" s="84"/>
      <c r="P965" s="88"/>
      <c r="Q965" s="88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>
      <c r="A966" s="1"/>
      <c r="B966" s="1"/>
      <c r="C966" s="1"/>
      <c r="D966" s="1"/>
      <c r="E966" s="1"/>
      <c r="F966" s="1"/>
      <c r="G966" s="63"/>
      <c r="H966" s="2"/>
      <c r="I966" s="64"/>
      <c r="J966" s="64"/>
      <c r="K966" s="65"/>
      <c r="L966" s="66"/>
      <c r="M966" s="80"/>
      <c r="N966" s="67"/>
      <c r="O966" s="84"/>
      <c r="P966" s="88"/>
      <c r="Q966" s="88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>
      <c r="A967" s="1"/>
      <c r="B967" s="1"/>
      <c r="C967" s="1"/>
      <c r="D967" s="1"/>
      <c r="E967" s="1"/>
      <c r="F967" s="1"/>
      <c r="G967" s="63"/>
      <c r="H967" s="2"/>
      <c r="I967" s="64"/>
      <c r="J967" s="64"/>
      <c r="K967" s="65"/>
      <c r="L967" s="66"/>
      <c r="M967" s="80"/>
      <c r="N967" s="67"/>
      <c r="O967" s="84"/>
      <c r="P967" s="88"/>
      <c r="Q967" s="88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>
      <c r="A968" s="1"/>
      <c r="B968" s="1"/>
      <c r="C968" s="1"/>
      <c r="D968" s="1"/>
      <c r="E968" s="1"/>
      <c r="F968" s="1"/>
      <c r="G968" s="63"/>
      <c r="H968" s="2"/>
      <c r="I968" s="64"/>
      <c r="J968" s="64"/>
      <c r="K968" s="65"/>
      <c r="L968" s="66"/>
      <c r="M968" s="80"/>
      <c r="N968" s="67"/>
      <c r="O968" s="84"/>
      <c r="P968" s="88"/>
      <c r="Q968" s="88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>
      <c r="A969" s="1"/>
      <c r="B969" s="1"/>
      <c r="C969" s="1"/>
      <c r="D969" s="1"/>
      <c r="E969" s="1"/>
      <c r="F969" s="1"/>
      <c r="G969" s="63"/>
      <c r="H969" s="2"/>
      <c r="I969" s="64"/>
      <c r="J969" s="64"/>
      <c r="K969" s="65"/>
      <c r="L969" s="66"/>
      <c r="M969" s="80"/>
      <c r="N969" s="67"/>
      <c r="O969" s="84"/>
      <c r="P969" s="88"/>
      <c r="Q969" s="88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>
      <c r="A970" s="1"/>
      <c r="B970" s="1"/>
      <c r="C970" s="1"/>
      <c r="D970" s="1"/>
      <c r="E970" s="1"/>
      <c r="F970" s="1"/>
      <c r="G970" s="63"/>
      <c r="H970" s="2"/>
      <c r="I970" s="64"/>
      <c r="J970" s="64"/>
      <c r="K970" s="65"/>
      <c r="L970" s="66"/>
      <c r="M970" s="80"/>
      <c r="N970" s="67"/>
      <c r="O970" s="84"/>
      <c r="P970" s="88"/>
      <c r="Q970" s="88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>
      <c r="A971" s="1"/>
      <c r="B971" s="1"/>
      <c r="C971" s="1"/>
      <c r="D971" s="1"/>
      <c r="E971" s="1"/>
      <c r="F971" s="1"/>
      <c r="G971" s="63"/>
      <c r="H971" s="2"/>
      <c r="I971" s="64"/>
      <c r="J971" s="64"/>
      <c r="K971" s="65"/>
      <c r="L971" s="66"/>
      <c r="M971" s="80"/>
      <c r="N971" s="67"/>
      <c r="O971" s="84"/>
      <c r="P971" s="88"/>
      <c r="Q971" s="88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>
      <c r="A972" s="1"/>
      <c r="B972" s="1"/>
      <c r="C972" s="1"/>
      <c r="D972" s="1"/>
      <c r="E972" s="1"/>
      <c r="F972" s="1"/>
      <c r="G972" s="63"/>
      <c r="H972" s="2"/>
      <c r="I972" s="64"/>
      <c r="J972" s="64"/>
      <c r="K972" s="65"/>
      <c r="L972" s="66"/>
      <c r="M972" s="80"/>
      <c r="N972" s="67"/>
      <c r="O972" s="84"/>
      <c r="P972" s="88"/>
      <c r="Q972" s="88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>
      <c r="A973" s="1"/>
      <c r="B973" s="1"/>
      <c r="C973" s="1"/>
      <c r="D973" s="1"/>
      <c r="E973" s="1"/>
      <c r="F973" s="1"/>
      <c r="G973" s="63"/>
      <c r="H973" s="2"/>
      <c r="I973" s="64"/>
      <c r="J973" s="64"/>
      <c r="K973" s="65"/>
      <c r="L973" s="66"/>
      <c r="M973" s="80"/>
      <c r="N973" s="67"/>
      <c r="O973" s="84"/>
      <c r="P973" s="88"/>
      <c r="Q973" s="88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>
      <c r="A974" s="1"/>
      <c r="B974" s="1"/>
      <c r="C974" s="1"/>
      <c r="D974" s="1"/>
      <c r="E974" s="1"/>
      <c r="F974" s="1"/>
      <c r="G974" s="63"/>
      <c r="H974" s="2"/>
      <c r="I974" s="64"/>
      <c r="J974" s="64"/>
      <c r="K974" s="65"/>
      <c r="L974" s="66"/>
      <c r="M974" s="80"/>
      <c r="N974" s="67"/>
      <c r="O974" s="84"/>
      <c r="P974" s="88"/>
      <c r="Q974" s="88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>
      <c r="A975" s="1"/>
      <c r="B975" s="1"/>
      <c r="C975" s="1"/>
      <c r="D975" s="1"/>
      <c r="E975" s="1"/>
      <c r="F975" s="1"/>
      <c r="G975" s="63"/>
      <c r="H975" s="2"/>
      <c r="I975" s="64"/>
      <c r="J975" s="64"/>
      <c r="K975" s="65"/>
      <c r="L975" s="66"/>
      <c r="M975" s="80"/>
      <c r="N975" s="67"/>
      <c r="O975" s="84"/>
      <c r="P975" s="88"/>
      <c r="Q975" s="88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>
      <c r="A976" s="1"/>
      <c r="B976" s="1"/>
      <c r="C976" s="1"/>
      <c r="D976" s="1"/>
      <c r="E976" s="1"/>
      <c r="F976" s="1"/>
      <c r="G976" s="63"/>
      <c r="H976" s="2"/>
      <c r="I976" s="64"/>
      <c r="J976" s="64"/>
      <c r="K976" s="65"/>
      <c r="L976" s="66"/>
      <c r="M976" s="80"/>
      <c r="N976" s="67"/>
      <c r="O976" s="84"/>
      <c r="P976" s="88"/>
      <c r="Q976" s="88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>
      <c r="A977" s="1"/>
      <c r="B977" s="1"/>
      <c r="C977" s="1"/>
      <c r="D977" s="1"/>
      <c r="E977" s="1"/>
      <c r="F977" s="1"/>
      <c r="G977" s="63"/>
      <c r="H977" s="2"/>
      <c r="I977" s="64"/>
      <c r="J977" s="64"/>
      <c r="K977" s="65"/>
      <c r="L977" s="66"/>
      <c r="M977" s="80"/>
      <c r="N977" s="67"/>
      <c r="O977" s="84"/>
      <c r="P977" s="88"/>
      <c r="Q977" s="88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>
      <c r="A978" s="1"/>
      <c r="B978" s="1"/>
      <c r="C978" s="1"/>
      <c r="D978" s="1"/>
      <c r="E978" s="1"/>
      <c r="F978" s="1"/>
      <c r="G978" s="63"/>
      <c r="H978" s="2"/>
      <c r="I978" s="64"/>
      <c r="J978" s="64"/>
      <c r="K978" s="65"/>
      <c r="L978" s="66"/>
      <c r="M978" s="80"/>
      <c r="N978" s="67"/>
      <c r="O978" s="84"/>
      <c r="P978" s="88"/>
      <c r="Q978" s="88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>
      <c r="A979" s="1"/>
      <c r="B979" s="1"/>
      <c r="C979" s="1"/>
      <c r="D979" s="1"/>
      <c r="E979" s="1"/>
      <c r="F979" s="1"/>
      <c r="G979" s="63"/>
      <c r="H979" s="2"/>
      <c r="I979" s="64"/>
      <c r="J979" s="64"/>
      <c r="K979" s="65"/>
      <c r="L979" s="66"/>
      <c r="M979" s="80"/>
      <c r="N979" s="67"/>
      <c r="O979" s="84"/>
      <c r="P979" s="88"/>
      <c r="Q979" s="88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>
      <c r="A980" s="1"/>
      <c r="B980" s="1"/>
      <c r="C980" s="1"/>
      <c r="D980" s="1"/>
      <c r="E980" s="1"/>
      <c r="F980" s="1"/>
      <c r="G980" s="63"/>
      <c r="H980" s="2"/>
      <c r="I980" s="64"/>
      <c r="J980" s="64"/>
      <c r="K980" s="65"/>
      <c r="L980" s="66"/>
      <c r="M980" s="80"/>
      <c r="N980" s="67"/>
      <c r="O980" s="84"/>
      <c r="P980" s="88"/>
      <c r="Q980" s="88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>
      <c r="A981" s="1"/>
      <c r="B981" s="1"/>
      <c r="C981" s="1"/>
      <c r="D981" s="1"/>
      <c r="E981" s="1"/>
      <c r="F981" s="1"/>
      <c r="G981" s="63"/>
      <c r="H981" s="2"/>
      <c r="I981" s="64"/>
      <c r="J981" s="64"/>
      <c r="K981" s="65"/>
      <c r="L981" s="66"/>
      <c r="M981" s="80"/>
      <c r="N981" s="67"/>
      <c r="O981" s="84"/>
      <c r="P981" s="88"/>
      <c r="Q981" s="88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>
      <c r="A982" s="1"/>
      <c r="B982" s="1"/>
      <c r="C982" s="1"/>
      <c r="D982" s="1"/>
      <c r="E982" s="1"/>
      <c r="F982" s="1"/>
      <c r="G982" s="63"/>
      <c r="H982" s="2"/>
      <c r="I982" s="64"/>
      <c r="J982" s="64"/>
      <c r="K982" s="65"/>
      <c r="L982" s="66"/>
      <c r="M982" s="80"/>
      <c r="N982" s="67"/>
      <c r="O982" s="84"/>
      <c r="P982" s="88"/>
      <c r="Q982" s="88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>
      <c r="A983" s="1"/>
      <c r="B983" s="1"/>
      <c r="C983" s="1"/>
      <c r="D983" s="1"/>
      <c r="E983" s="1"/>
      <c r="F983" s="1"/>
      <c r="G983" s="63"/>
      <c r="H983" s="2"/>
      <c r="I983" s="64"/>
      <c r="J983" s="64"/>
      <c r="K983" s="65"/>
      <c r="L983" s="66"/>
      <c r="M983" s="80"/>
      <c r="N983" s="67"/>
      <c r="O983" s="84"/>
      <c r="P983" s="88"/>
      <c r="Q983" s="88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>
      <c r="A984" s="1"/>
      <c r="B984" s="1"/>
      <c r="C984" s="1"/>
      <c r="D984" s="1"/>
      <c r="E984" s="1"/>
      <c r="F984" s="1"/>
      <c r="G984" s="63"/>
      <c r="H984" s="2"/>
      <c r="I984" s="64"/>
      <c r="J984" s="64"/>
      <c r="K984" s="65"/>
      <c r="L984" s="66"/>
      <c r="M984" s="80"/>
      <c r="N984" s="67"/>
      <c r="O984" s="84"/>
      <c r="P984" s="88"/>
      <c r="Q984" s="88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>
      <c r="A985" s="1"/>
      <c r="B985" s="1"/>
      <c r="C985" s="1"/>
      <c r="D985" s="1"/>
      <c r="E985" s="1"/>
      <c r="F985" s="1"/>
      <c r="G985" s="63"/>
      <c r="H985" s="2"/>
      <c r="I985" s="64"/>
      <c r="J985" s="64"/>
      <c r="K985" s="65"/>
      <c r="L985" s="66"/>
      <c r="M985" s="80"/>
      <c r="N985" s="67"/>
      <c r="O985" s="84"/>
      <c r="P985" s="88"/>
      <c r="Q985" s="88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>
      <c r="A986" s="1"/>
      <c r="B986" s="1"/>
      <c r="C986" s="1"/>
      <c r="D986" s="1"/>
      <c r="E986" s="1"/>
      <c r="F986" s="1"/>
      <c r="G986" s="63"/>
      <c r="H986" s="2"/>
      <c r="I986" s="64"/>
      <c r="J986" s="64"/>
      <c r="K986" s="65"/>
      <c r="L986" s="66"/>
      <c r="M986" s="80"/>
      <c r="N986" s="67"/>
      <c r="O986" s="84"/>
      <c r="P986" s="88"/>
      <c r="Q986" s="88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>
      <c r="A987" s="1"/>
      <c r="B987" s="1"/>
      <c r="C987" s="1"/>
      <c r="D987" s="1"/>
      <c r="E987" s="1"/>
      <c r="F987" s="1"/>
      <c r="G987" s="63"/>
      <c r="H987" s="2"/>
      <c r="I987" s="64"/>
      <c r="J987" s="64"/>
      <c r="K987" s="65"/>
      <c r="L987" s="66"/>
      <c r="M987" s="80"/>
      <c r="N987" s="67"/>
      <c r="O987" s="84"/>
      <c r="P987" s="88"/>
      <c r="Q987" s="88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>
      <c r="A988" s="1"/>
      <c r="B988" s="1"/>
      <c r="C988" s="1"/>
      <c r="D988" s="1"/>
      <c r="E988" s="1"/>
      <c r="F988" s="1"/>
      <c r="G988" s="63"/>
      <c r="H988" s="2"/>
      <c r="I988" s="64"/>
      <c r="J988" s="64"/>
      <c r="K988" s="65"/>
      <c r="L988" s="66"/>
      <c r="M988" s="80"/>
      <c r="N988" s="67"/>
      <c r="O988" s="84"/>
      <c r="P988" s="88"/>
      <c r="Q988" s="88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>
      <c r="A989" s="1"/>
      <c r="B989" s="1"/>
      <c r="C989" s="1"/>
      <c r="D989" s="1"/>
      <c r="E989" s="1"/>
      <c r="F989" s="1"/>
      <c r="G989" s="63"/>
      <c r="H989" s="2"/>
      <c r="I989" s="64"/>
      <c r="J989" s="64"/>
      <c r="K989" s="65"/>
      <c r="L989" s="66"/>
      <c r="M989" s="80"/>
      <c r="N989" s="67"/>
      <c r="O989" s="84"/>
      <c r="P989" s="88"/>
      <c r="Q989" s="88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>
      <c r="A990" s="1"/>
      <c r="B990" s="1"/>
      <c r="C990" s="1"/>
      <c r="D990" s="1"/>
      <c r="E990" s="1"/>
      <c r="F990" s="1"/>
      <c r="G990" s="63"/>
      <c r="H990" s="2"/>
      <c r="I990" s="64"/>
      <c r="J990" s="64"/>
      <c r="K990" s="65"/>
      <c r="L990" s="66"/>
      <c r="M990" s="80"/>
      <c r="N990" s="67"/>
      <c r="O990" s="84"/>
      <c r="P990" s="88"/>
      <c r="Q990" s="88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>
      <c r="A991" s="1"/>
      <c r="B991" s="1"/>
      <c r="C991" s="1"/>
      <c r="D991" s="1"/>
      <c r="E991" s="1"/>
      <c r="F991" s="1"/>
      <c r="G991" s="63"/>
      <c r="H991" s="2"/>
      <c r="I991" s="64"/>
      <c r="J991" s="64"/>
      <c r="K991" s="65"/>
      <c r="L991" s="66"/>
      <c r="M991" s="80"/>
      <c r="N991" s="67"/>
      <c r="O991" s="84"/>
      <c r="P991" s="88"/>
      <c r="Q991" s="88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>
      <c r="A992" s="1"/>
      <c r="B992" s="1"/>
      <c r="C992" s="1"/>
      <c r="D992" s="1"/>
      <c r="E992" s="1"/>
      <c r="F992" s="1"/>
      <c r="G992" s="63"/>
      <c r="H992" s="2"/>
      <c r="I992" s="64"/>
      <c r="J992" s="64"/>
      <c r="K992" s="65"/>
      <c r="L992" s="66"/>
      <c r="M992" s="80"/>
      <c r="N992" s="67"/>
      <c r="O992" s="84"/>
      <c r="P992" s="88"/>
      <c r="Q992" s="88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>
      <c r="A993" s="1"/>
      <c r="B993" s="1"/>
      <c r="C993" s="1"/>
      <c r="D993" s="1"/>
      <c r="E993" s="1"/>
      <c r="F993" s="1"/>
      <c r="G993" s="63"/>
      <c r="H993" s="2"/>
      <c r="I993" s="64"/>
      <c r="J993" s="64"/>
      <c r="K993" s="65"/>
      <c r="L993" s="66"/>
      <c r="M993" s="80"/>
      <c r="N993" s="67"/>
      <c r="O993" s="84"/>
      <c r="P993" s="88"/>
      <c r="Q993" s="88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>
      <c r="A994" s="1"/>
      <c r="B994" s="1"/>
      <c r="C994" s="1"/>
      <c r="D994" s="1"/>
      <c r="E994" s="1"/>
      <c r="F994" s="1"/>
      <c r="G994" s="63"/>
      <c r="H994" s="2"/>
      <c r="I994" s="64"/>
      <c r="J994" s="64"/>
      <c r="K994" s="65"/>
      <c r="L994" s="66"/>
      <c r="M994" s="80"/>
      <c r="N994" s="67"/>
      <c r="O994" s="84"/>
      <c r="P994" s="88"/>
      <c r="Q994" s="88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>
      <c r="A995" s="1"/>
      <c r="B995" s="1"/>
      <c r="C995" s="1"/>
      <c r="D995" s="1"/>
      <c r="E995" s="1"/>
      <c r="F995" s="1"/>
      <c r="G995" s="63"/>
      <c r="H995" s="2"/>
      <c r="I995" s="64"/>
      <c r="J995" s="64"/>
      <c r="K995" s="65"/>
      <c r="L995" s="66"/>
      <c r="M995" s="80"/>
      <c r="N995" s="67"/>
      <c r="O995" s="84"/>
      <c r="P995" s="88"/>
      <c r="Q995" s="88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>
      <c r="A996" s="1"/>
      <c r="B996" s="1"/>
      <c r="C996" s="1"/>
      <c r="D996" s="1"/>
      <c r="E996" s="1"/>
      <c r="F996" s="1"/>
      <c r="G996" s="63"/>
      <c r="H996" s="2"/>
      <c r="I996" s="64"/>
      <c r="J996" s="64"/>
      <c r="K996" s="65"/>
      <c r="L996" s="66"/>
      <c r="M996" s="80"/>
      <c r="N996" s="67"/>
      <c r="O996" s="84"/>
      <c r="P996" s="88"/>
      <c r="Q996" s="88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>
      <c r="A997" s="1"/>
      <c r="B997" s="1"/>
      <c r="C997" s="1"/>
      <c r="D997" s="1"/>
      <c r="E997" s="1"/>
      <c r="F997" s="1"/>
      <c r="G997" s="63"/>
      <c r="H997" s="2"/>
      <c r="I997" s="64"/>
      <c r="J997" s="64"/>
      <c r="K997" s="65"/>
      <c r="L997" s="66"/>
      <c r="M997" s="80"/>
      <c r="N997" s="67"/>
      <c r="O997" s="84"/>
      <c r="P997" s="88"/>
      <c r="Q997" s="88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>
      <c r="A998" s="1"/>
      <c r="B998" s="1"/>
      <c r="C998" s="1"/>
      <c r="D998" s="1"/>
      <c r="E998" s="1"/>
      <c r="F998" s="1"/>
      <c r="G998" s="63"/>
      <c r="H998" s="2"/>
      <c r="I998" s="64"/>
      <c r="J998" s="64"/>
      <c r="K998" s="65"/>
      <c r="L998" s="66"/>
      <c r="M998" s="80"/>
      <c r="N998" s="67"/>
      <c r="O998" s="84"/>
      <c r="P998" s="88"/>
      <c r="Q998" s="88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>
      <c r="A999" s="1"/>
      <c r="B999" s="1"/>
      <c r="C999" s="1"/>
      <c r="D999" s="1"/>
      <c r="E999" s="1"/>
      <c r="F999" s="1"/>
      <c r="G999" s="63"/>
      <c r="H999" s="2"/>
      <c r="I999" s="64"/>
      <c r="J999" s="64"/>
      <c r="K999" s="65"/>
      <c r="L999" s="66"/>
      <c r="M999" s="80"/>
      <c r="N999" s="67"/>
      <c r="O999" s="84"/>
      <c r="P999" s="88"/>
      <c r="Q999" s="88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>
      <c r="A1000" s="1"/>
      <c r="B1000" s="1"/>
      <c r="C1000" s="1"/>
      <c r="D1000" s="1"/>
      <c r="E1000" s="1"/>
      <c r="F1000" s="1"/>
      <c r="G1000" s="63"/>
      <c r="H1000" s="2"/>
      <c r="I1000" s="64"/>
      <c r="J1000" s="64"/>
      <c r="K1000" s="65"/>
      <c r="L1000" s="66"/>
      <c r="M1000" s="80"/>
      <c r="N1000" s="67"/>
      <c r="O1000" s="84"/>
      <c r="P1000" s="88"/>
      <c r="Q1000" s="88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>
      <c r="A1001" s="1"/>
      <c r="B1001" s="1"/>
      <c r="C1001" s="1"/>
      <c r="D1001" s="1"/>
      <c r="E1001" s="1"/>
      <c r="F1001" s="1"/>
      <c r="G1001" s="63"/>
      <c r="H1001" s="2"/>
      <c r="I1001" s="64"/>
      <c r="J1001" s="64"/>
      <c r="K1001" s="65"/>
      <c r="L1001" s="66"/>
      <c r="M1001" s="80"/>
      <c r="N1001" s="67"/>
      <c r="O1001" s="84"/>
      <c r="P1001" s="88"/>
      <c r="Q1001" s="88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>
      <c r="A1002" s="1"/>
      <c r="B1002" s="1"/>
      <c r="C1002" s="1"/>
      <c r="D1002" s="1"/>
      <c r="E1002" s="1"/>
      <c r="F1002" s="1"/>
      <c r="G1002" s="63"/>
      <c r="H1002" s="2"/>
      <c r="I1002" s="64"/>
      <c r="J1002" s="64"/>
      <c r="K1002" s="65"/>
      <c r="L1002" s="66"/>
      <c r="M1002" s="80"/>
      <c r="N1002" s="67"/>
      <c r="O1002" s="84"/>
      <c r="P1002" s="88"/>
      <c r="Q1002" s="88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>
      <c r="A1003" s="1"/>
      <c r="B1003" s="1"/>
      <c r="C1003" s="1"/>
      <c r="D1003" s="1"/>
      <c r="E1003" s="1"/>
      <c r="F1003" s="1"/>
      <c r="G1003" s="63"/>
      <c r="H1003" s="2"/>
      <c r="I1003" s="64"/>
      <c r="J1003" s="64"/>
      <c r="K1003" s="65"/>
      <c r="L1003" s="66"/>
      <c r="M1003" s="80"/>
      <c r="N1003" s="67"/>
      <c r="O1003" s="84"/>
      <c r="P1003" s="88"/>
      <c r="Q1003" s="88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>
      <c r="A1004" s="1"/>
      <c r="B1004" s="1"/>
      <c r="C1004" s="1"/>
      <c r="D1004" s="1"/>
      <c r="E1004" s="1"/>
      <c r="F1004" s="1"/>
      <c r="G1004" s="63"/>
      <c r="H1004" s="2"/>
      <c r="I1004" s="64"/>
      <c r="J1004" s="64"/>
      <c r="K1004" s="65"/>
      <c r="L1004" s="66"/>
      <c r="M1004" s="80"/>
      <c r="N1004" s="67"/>
      <c r="O1004" s="84"/>
      <c r="P1004" s="88"/>
      <c r="Q1004" s="88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</sheetData>
  <mergeCells count="156">
    <mergeCell ref="I3:J3"/>
    <mergeCell ref="K3:L3"/>
    <mergeCell ref="N3:Q3"/>
    <mergeCell ref="R3:R4"/>
    <mergeCell ref="A8:H8"/>
    <mergeCell ref="B9:R9"/>
    <mergeCell ref="B1:R1"/>
    <mergeCell ref="B2:R2"/>
    <mergeCell ref="A3:A4"/>
    <mergeCell ref="B3:B4"/>
    <mergeCell ref="C3:C4"/>
    <mergeCell ref="D3:D4"/>
    <mergeCell ref="E3:E4"/>
    <mergeCell ref="F3:F4"/>
    <mergeCell ref="G3:G4"/>
    <mergeCell ref="H3:H4"/>
    <mergeCell ref="B10:R10"/>
    <mergeCell ref="B11:B12"/>
    <mergeCell ref="C11:C12"/>
    <mergeCell ref="D11:D12"/>
    <mergeCell ref="E11:E12"/>
    <mergeCell ref="F11:F12"/>
    <mergeCell ref="G11:G12"/>
    <mergeCell ref="H11:H12"/>
    <mergeCell ref="I11:J11"/>
    <mergeCell ref="K11:L11"/>
    <mergeCell ref="G30:G31"/>
    <mergeCell ref="H30:H31"/>
    <mergeCell ref="I30:J30"/>
    <mergeCell ref="K30:L30"/>
    <mergeCell ref="N30:Q30"/>
    <mergeCell ref="R30:R31"/>
    <mergeCell ref="N11:Q11"/>
    <mergeCell ref="R11:R12"/>
    <mergeCell ref="A27:H27"/>
    <mergeCell ref="B28:R28"/>
    <mergeCell ref="B29:R29"/>
    <mergeCell ref="B30:B31"/>
    <mergeCell ref="C30:C31"/>
    <mergeCell ref="D30:D31"/>
    <mergeCell ref="E30:E31"/>
    <mergeCell ref="F30:F31"/>
    <mergeCell ref="I41:J41"/>
    <mergeCell ref="K41:L41"/>
    <mergeCell ref="N41:Q41"/>
    <mergeCell ref="R41:R42"/>
    <mergeCell ref="A46:H46"/>
    <mergeCell ref="B47:R47"/>
    <mergeCell ref="A38:H38"/>
    <mergeCell ref="B39:R39"/>
    <mergeCell ref="B40:R40"/>
    <mergeCell ref="B41:B42"/>
    <mergeCell ref="C41:C42"/>
    <mergeCell ref="D41:D42"/>
    <mergeCell ref="E41:E42"/>
    <mergeCell ref="F41:F42"/>
    <mergeCell ref="G41:G42"/>
    <mergeCell ref="H41:H42"/>
    <mergeCell ref="B48:R48"/>
    <mergeCell ref="B49:B50"/>
    <mergeCell ref="C49:C50"/>
    <mergeCell ref="D49:D50"/>
    <mergeCell ref="E49:E50"/>
    <mergeCell ref="F49:F50"/>
    <mergeCell ref="G49:G50"/>
    <mergeCell ref="H49:H50"/>
    <mergeCell ref="I49:J49"/>
    <mergeCell ref="K49:L49"/>
    <mergeCell ref="G55:G56"/>
    <mergeCell ref="H55:H56"/>
    <mergeCell ref="I55:J55"/>
    <mergeCell ref="K55:L55"/>
    <mergeCell ref="N55:Q55"/>
    <mergeCell ref="R55:R56"/>
    <mergeCell ref="N49:Q49"/>
    <mergeCell ref="R49:R50"/>
    <mergeCell ref="A52:H52"/>
    <mergeCell ref="B53:R53"/>
    <mergeCell ref="B54:R54"/>
    <mergeCell ref="B55:B56"/>
    <mergeCell ref="C55:C56"/>
    <mergeCell ref="D55:D56"/>
    <mergeCell ref="E55:E56"/>
    <mergeCell ref="F55:F56"/>
    <mergeCell ref="I65:J65"/>
    <mergeCell ref="K65:L65"/>
    <mergeCell ref="N65:Q65"/>
    <mergeCell ref="R65:R66"/>
    <mergeCell ref="A69:H69"/>
    <mergeCell ref="B70:R70"/>
    <mergeCell ref="A62:H62"/>
    <mergeCell ref="B63:R63"/>
    <mergeCell ref="B64:R64"/>
    <mergeCell ref="B65:B66"/>
    <mergeCell ref="C65:C66"/>
    <mergeCell ref="D65:D66"/>
    <mergeCell ref="E65:E66"/>
    <mergeCell ref="F65:F66"/>
    <mergeCell ref="G65:G66"/>
    <mergeCell ref="H65:H66"/>
    <mergeCell ref="B71:R71"/>
    <mergeCell ref="B72:B73"/>
    <mergeCell ref="C72:C73"/>
    <mergeCell ref="D72:D73"/>
    <mergeCell ref="E72:E73"/>
    <mergeCell ref="F72:F73"/>
    <mergeCell ref="G72:G73"/>
    <mergeCell ref="H72:H73"/>
    <mergeCell ref="I72:J72"/>
    <mergeCell ref="K72:L72"/>
    <mergeCell ref="G81:G82"/>
    <mergeCell ref="H81:H82"/>
    <mergeCell ref="I81:J81"/>
    <mergeCell ref="K81:L81"/>
    <mergeCell ref="N81:Q81"/>
    <mergeCell ref="R81:R82"/>
    <mergeCell ref="N72:Q72"/>
    <mergeCell ref="R72:R73"/>
    <mergeCell ref="B78:H78"/>
    <mergeCell ref="B79:R79"/>
    <mergeCell ref="B80:R80"/>
    <mergeCell ref="B81:B82"/>
    <mergeCell ref="C81:C82"/>
    <mergeCell ref="D81:D82"/>
    <mergeCell ref="E81:E82"/>
    <mergeCell ref="F81:F82"/>
    <mergeCell ref="I90:J90"/>
    <mergeCell ref="K90:L90"/>
    <mergeCell ref="N90:Q90"/>
    <mergeCell ref="R90:R91"/>
    <mergeCell ref="B95:H95"/>
    <mergeCell ref="B96:R96"/>
    <mergeCell ref="B87:H87"/>
    <mergeCell ref="B88:R88"/>
    <mergeCell ref="B89:R89"/>
    <mergeCell ref="B90:B91"/>
    <mergeCell ref="C90:C91"/>
    <mergeCell ref="D90:D91"/>
    <mergeCell ref="E90:E91"/>
    <mergeCell ref="F90:F91"/>
    <mergeCell ref="G90:G91"/>
    <mergeCell ref="H90:H91"/>
    <mergeCell ref="N98:Q98"/>
    <mergeCell ref="R98:R99"/>
    <mergeCell ref="B103:H103"/>
    <mergeCell ref="A105:A106"/>
    <mergeCell ref="B97:R97"/>
    <mergeCell ref="B98:B99"/>
    <mergeCell ref="C98:C99"/>
    <mergeCell ref="D98:D99"/>
    <mergeCell ref="E98:E99"/>
    <mergeCell ref="F98:F99"/>
    <mergeCell ref="G98:G99"/>
    <mergeCell ref="H98:H99"/>
    <mergeCell ref="I98:J98"/>
    <mergeCell ref="K98:L98"/>
  </mergeCells>
  <printOptions horizontalCentered="1"/>
  <pageMargins left="0" right="0" top="0" bottom="0" header="0" footer="0"/>
  <pageSetup paperSize="9" scale="55" fitToHeight="0" orientation="landscape" r:id="rId1"/>
  <rowBreaks count="11" manualBreakCount="11">
    <brk id="8" min="1" max="12" man="1"/>
    <brk id="27" min="1" max="12" man="1"/>
    <brk id="38" min="1" max="12" man="1"/>
    <brk id="46" min="1" max="12" man="1"/>
    <brk id="52" min="1" max="12" man="1"/>
    <brk id="62" min="1" max="12" man="1"/>
    <brk id="69" min="1" max="12" man="1"/>
    <brk id="78" min="1" max="12" man="1"/>
    <brk id="87" min="1" max="12" man="1"/>
    <brk id="95" min="1" max="12" man="1"/>
    <brk id="103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2363B-960F-4D5E-8461-612A8E0A127F}">
  <sheetPr>
    <pageSetUpPr fitToPage="1"/>
  </sheetPr>
  <dimension ref="A1:P182"/>
  <sheetViews>
    <sheetView zoomScaleNormal="100" zoomScaleSheetLayoutView="90" workbookViewId="0">
      <pane ySplit="3" topLeftCell="A160" activePane="bottomLeft" state="frozen"/>
      <selection pane="bottomLeft" activeCell="D163" sqref="D163"/>
    </sheetView>
  </sheetViews>
  <sheetFormatPr defaultRowHeight="24"/>
  <cols>
    <col min="1" max="1" width="5" style="411" bestFit="1" customWidth="1"/>
    <col min="2" max="2" width="27.85546875" style="412" customWidth="1"/>
    <col min="3" max="3" width="17.5703125" style="413" customWidth="1"/>
    <col min="4" max="4" width="17.28515625" style="414" customWidth="1"/>
    <col min="5" max="5" width="14" style="414" customWidth="1"/>
    <col min="6" max="6" width="17.7109375" style="412" customWidth="1"/>
    <col min="7" max="7" width="21.7109375" style="502" customWidth="1"/>
    <col min="8" max="9" width="22.140625" style="412" customWidth="1"/>
    <col min="10" max="10" width="17" style="441" customWidth="1"/>
    <col min="11" max="11" width="16.85546875" style="412" customWidth="1"/>
    <col min="12" max="12" width="27.28515625" style="412" customWidth="1"/>
    <col min="13" max="13" width="18.28515625" style="441" customWidth="1"/>
    <col min="14" max="14" width="16.7109375" style="412" customWidth="1"/>
    <col min="15" max="257" width="9.140625" style="412"/>
    <col min="258" max="258" width="4.42578125" style="412" bestFit="1" customWidth="1"/>
    <col min="259" max="259" width="27.5703125" style="412" bestFit="1" customWidth="1"/>
    <col min="260" max="260" width="12.7109375" style="412" customWidth="1"/>
    <col min="261" max="263" width="20.42578125" style="412" customWidth="1"/>
    <col min="264" max="513" width="9.140625" style="412"/>
    <col min="514" max="514" width="4.42578125" style="412" bestFit="1" customWidth="1"/>
    <col min="515" max="515" width="27.5703125" style="412" bestFit="1" customWidth="1"/>
    <col min="516" max="516" width="12.7109375" style="412" customWidth="1"/>
    <col min="517" max="519" width="20.42578125" style="412" customWidth="1"/>
    <col min="520" max="769" width="9.140625" style="412"/>
    <col min="770" max="770" width="4.42578125" style="412" bestFit="1" customWidth="1"/>
    <col min="771" max="771" width="27.5703125" style="412" bestFit="1" customWidth="1"/>
    <col min="772" max="772" width="12.7109375" style="412" customWidth="1"/>
    <col min="773" max="775" width="20.42578125" style="412" customWidth="1"/>
    <col min="776" max="1025" width="9.140625" style="412"/>
    <col min="1026" max="1026" width="4.42578125" style="412" bestFit="1" customWidth="1"/>
    <col min="1027" max="1027" width="27.5703125" style="412" bestFit="1" customWidth="1"/>
    <col min="1028" max="1028" width="12.7109375" style="412" customWidth="1"/>
    <col min="1029" max="1031" width="20.42578125" style="412" customWidth="1"/>
    <col min="1032" max="1281" width="9.140625" style="412"/>
    <col min="1282" max="1282" width="4.42578125" style="412" bestFit="1" customWidth="1"/>
    <col min="1283" max="1283" width="27.5703125" style="412" bestFit="1" customWidth="1"/>
    <col min="1284" max="1284" width="12.7109375" style="412" customWidth="1"/>
    <col min="1285" max="1287" width="20.42578125" style="412" customWidth="1"/>
    <col min="1288" max="1537" width="9.140625" style="412"/>
    <col min="1538" max="1538" width="4.42578125" style="412" bestFit="1" customWidth="1"/>
    <col min="1539" max="1539" width="27.5703125" style="412" bestFit="1" customWidth="1"/>
    <col min="1540" max="1540" width="12.7109375" style="412" customWidth="1"/>
    <col min="1541" max="1543" width="20.42578125" style="412" customWidth="1"/>
    <col min="1544" max="1793" width="9.140625" style="412"/>
    <col min="1794" max="1794" width="4.42578125" style="412" bestFit="1" customWidth="1"/>
    <col min="1795" max="1795" width="27.5703125" style="412" bestFit="1" customWidth="1"/>
    <col min="1796" max="1796" width="12.7109375" style="412" customWidth="1"/>
    <col min="1797" max="1799" width="20.42578125" style="412" customWidth="1"/>
    <col min="1800" max="2049" width="9.140625" style="412"/>
    <col min="2050" max="2050" width="4.42578125" style="412" bestFit="1" customWidth="1"/>
    <col min="2051" max="2051" width="27.5703125" style="412" bestFit="1" customWidth="1"/>
    <col min="2052" max="2052" width="12.7109375" style="412" customWidth="1"/>
    <col min="2053" max="2055" width="20.42578125" style="412" customWidth="1"/>
    <col min="2056" max="2305" width="9.140625" style="412"/>
    <col min="2306" max="2306" width="4.42578125" style="412" bestFit="1" customWidth="1"/>
    <col min="2307" max="2307" width="27.5703125" style="412" bestFit="1" customWidth="1"/>
    <col min="2308" max="2308" width="12.7109375" style="412" customWidth="1"/>
    <col min="2309" max="2311" width="20.42578125" style="412" customWidth="1"/>
    <col min="2312" max="2561" width="9.140625" style="412"/>
    <col min="2562" max="2562" width="4.42578125" style="412" bestFit="1" customWidth="1"/>
    <col min="2563" max="2563" width="27.5703125" style="412" bestFit="1" customWidth="1"/>
    <col min="2564" max="2564" width="12.7109375" style="412" customWidth="1"/>
    <col min="2565" max="2567" width="20.42578125" style="412" customWidth="1"/>
    <col min="2568" max="2817" width="9.140625" style="412"/>
    <col min="2818" max="2818" width="4.42578125" style="412" bestFit="1" customWidth="1"/>
    <col min="2819" max="2819" width="27.5703125" style="412" bestFit="1" customWidth="1"/>
    <col min="2820" max="2820" width="12.7109375" style="412" customWidth="1"/>
    <col min="2821" max="2823" width="20.42578125" style="412" customWidth="1"/>
    <col min="2824" max="3073" width="9.140625" style="412"/>
    <col min="3074" max="3074" width="4.42578125" style="412" bestFit="1" customWidth="1"/>
    <col min="3075" max="3075" width="27.5703125" style="412" bestFit="1" customWidth="1"/>
    <col min="3076" max="3076" width="12.7109375" style="412" customWidth="1"/>
    <col min="3077" max="3079" width="20.42578125" style="412" customWidth="1"/>
    <col min="3080" max="3329" width="9.140625" style="412"/>
    <col min="3330" max="3330" width="4.42578125" style="412" bestFit="1" customWidth="1"/>
    <col min="3331" max="3331" width="27.5703125" style="412" bestFit="1" customWidth="1"/>
    <col min="3332" max="3332" width="12.7109375" style="412" customWidth="1"/>
    <col min="3333" max="3335" width="20.42578125" style="412" customWidth="1"/>
    <col min="3336" max="3585" width="9.140625" style="412"/>
    <col min="3586" max="3586" width="4.42578125" style="412" bestFit="1" customWidth="1"/>
    <col min="3587" max="3587" width="27.5703125" style="412" bestFit="1" customWidth="1"/>
    <col min="3588" max="3588" width="12.7109375" style="412" customWidth="1"/>
    <col min="3589" max="3591" width="20.42578125" style="412" customWidth="1"/>
    <col min="3592" max="3841" width="9.140625" style="412"/>
    <col min="3842" max="3842" width="4.42578125" style="412" bestFit="1" customWidth="1"/>
    <col min="3843" max="3843" width="27.5703125" style="412" bestFit="1" customWidth="1"/>
    <col min="3844" max="3844" width="12.7109375" style="412" customWidth="1"/>
    <col min="3845" max="3847" width="20.42578125" style="412" customWidth="1"/>
    <col min="3848" max="4097" width="9.140625" style="412"/>
    <col min="4098" max="4098" width="4.42578125" style="412" bestFit="1" customWidth="1"/>
    <col min="4099" max="4099" width="27.5703125" style="412" bestFit="1" customWidth="1"/>
    <col min="4100" max="4100" width="12.7109375" style="412" customWidth="1"/>
    <col min="4101" max="4103" width="20.42578125" style="412" customWidth="1"/>
    <col min="4104" max="4353" width="9.140625" style="412"/>
    <col min="4354" max="4354" width="4.42578125" style="412" bestFit="1" customWidth="1"/>
    <col min="4355" max="4355" width="27.5703125" style="412" bestFit="1" customWidth="1"/>
    <col min="4356" max="4356" width="12.7109375" style="412" customWidth="1"/>
    <col min="4357" max="4359" width="20.42578125" style="412" customWidth="1"/>
    <col min="4360" max="4609" width="9.140625" style="412"/>
    <col min="4610" max="4610" width="4.42578125" style="412" bestFit="1" customWidth="1"/>
    <col min="4611" max="4611" width="27.5703125" style="412" bestFit="1" customWidth="1"/>
    <col min="4612" max="4612" width="12.7109375" style="412" customWidth="1"/>
    <col min="4613" max="4615" width="20.42578125" style="412" customWidth="1"/>
    <col min="4616" max="4865" width="9.140625" style="412"/>
    <col min="4866" max="4866" width="4.42578125" style="412" bestFit="1" customWidth="1"/>
    <col min="4867" max="4867" width="27.5703125" style="412" bestFit="1" customWidth="1"/>
    <col min="4868" max="4868" width="12.7109375" style="412" customWidth="1"/>
    <col min="4869" max="4871" width="20.42578125" style="412" customWidth="1"/>
    <col min="4872" max="5121" width="9.140625" style="412"/>
    <col min="5122" max="5122" width="4.42578125" style="412" bestFit="1" customWidth="1"/>
    <col min="5123" max="5123" width="27.5703125" style="412" bestFit="1" customWidth="1"/>
    <col min="5124" max="5124" width="12.7109375" style="412" customWidth="1"/>
    <col min="5125" max="5127" width="20.42578125" style="412" customWidth="1"/>
    <col min="5128" max="5377" width="9.140625" style="412"/>
    <col min="5378" max="5378" width="4.42578125" style="412" bestFit="1" customWidth="1"/>
    <col min="5379" max="5379" width="27.5703125" style="412" bestFit="1" customWidth="1"/>
    <col min="5380" max="5380" width="12.7109375" style="412" customWidth="1"/>
    <col min="5381" max="5383" width="20.42578125" style="412" customWidth="1"/>
    <col min="5384" max="5633" width="9.140625" style="412"/>
    <col min="5634" max="5634" width="4.42578125" style="412" bestFit="1" customWidth="1"/>
    <col min="5635" max="5635" width="27.5703125" style="412" bestFit="1" customWidth="1"/>
    <col min="5636" max="5636" width="12.7109375" style="412" customWidth="1"/>
    <col min="5637" max="5639" width="20.42578125" style="412" customWidth="1"/>
    <col min="5640" max="5889" width="9.140625" style="412"/>
    <col min="5890" max="5890" width="4.42578125" style="412" bestFit="1" customWidth="1"/>
    <col min="5891" max="5891" width="27.5703125" style="412" bestFit="1" customWidth="1"/>
    <col min="5892" max="5892" width="12.7109375" style="412" customWidth="1"/>
    <col min="5893" max="5895" width="20.42578125" style="412" customWidth="1"/>
    <col min="5896" max="6145" width="9.140625" style="412"/>
    <col min="6146" max="6146" width="4.42578125" style="412" bestFit="1" customWidth="1"/>
    <col min="6147" max="6147" width="27.5703125" style="412" bestFit="1" customWidth="1"/>
    <col min="6148" max="6148" width="12.7109375" style="412" customWidth="1"/>
    <col min="6149" max="6151" width="20.42578125" style="412" customWidth="1"/>
    <col min="6152" max="6401" width="9.140625" style="412"/>
    <col min="6402" max="6402" width="4.42578125" style="412" bestFit="1" customWidth="1"/>
    <col min="6403" max="6403" width="27.5703125" style="412" bestFit="1" customWidth="1"/>
    <col min="6404" max="6404" width="12.7109375" style="412" customWidth="1"/>
    <col min="6405" max="6407" width="20.42578125" style="412" customWidth="1"/>
    <col min="6408" max="6657" width="9.140625" style="412"/>
    <col min="6658" max="6658" width="4.42578125" style="412" bestFit="1" customWidth="1"/>
    <col min="6659" max="6659" width="27.5703125" style="412" bestFit="1" customWidth="1"/>
    <col min="6660" max="6660" width="12.7109375" style="412" customWidth="1"/>
    <col min="6661" max="6663" width="20.42578125" style="412" customWidth="1"/>
    <col min="6664" max="6913" width="9.140625" style="412"/>
    <col min="6914" max="6914" width="4.42578125" style="412" bestFit="1" customWidth="1"/>
    <col min="6915" max="6915" width="27.5703125" style="412" bestFit="1" customWidth="1"/>
    <col min="6916" max="6916" width="12.7109375" style="412" customWidth="1"/>
    <col min="6917" max="6919" width="20.42578125" style="412" customWidth="1"/>
    <col min="6920" max="7169" width="9.140625" style="412"/>
    <col min="7170" max="7170" width="4.42578125" style="412" bestFit="1" customWidth="1"/>
    <col min="7171" max="7171" width="27.5703125" style="412" bestFit="1" customWidth="1"/>
    <col min="7172" max="7172" width="12.7109375" style="412" customWidth="1"/>
    <col min="7173" max="7175" width="20.42578125" style="412" customWidth="1"/>
    <col min="7176" max="7425" width="9.140625" style="412"/>
    <col min="7426" max="7426" width="4.42578125" style="412" bestFit="1" customWidth="1"/>
    <col min="7427" max="7427" width="27.5703125" style="412" bestFit="1" customWidth="1"/>
    <col min="7428" max="7428" width="12.7109375" style="412" customWidth="1"/>
    <col min="7429" max="7431" width="20.42578125" style="412" customWidth="1"/>
    <col min="7432" max="7681" width="9.140625" style="412"/>
    <col min="7682" max="7682" width="4.42578125" style="412" bestFit="1" customWidth="1"/>
    <col min="7683" max="7683" width="27.5703125" style="412" bestFit="1" customWidth="1"/>
    <col min="7684" max="7684" width="12.7109375" style="412" customWidth="1"/>
    <col min="7685" max="7687" width="20.42578125" style="412" customWidth="1"/>
    <col min="7688" max="7937" width="9.140625" style="412"/>
    <col min="7938" max="7938" width="4.42578125" style="412" bestFit="1" customWidth="1"/>
    <col min="7939" max="7939" width="27.5703125" style="412" bestFit="1" customWidth="1"/>
    <col min="7940" max="7940" width="12.7109375" style="412" customWidth="1"/>
    <col min="7941" max="7943" width="20.42578125" style="412" customWidth="1"/>
    <col min="7944" max="8193" width="9.140625" style="412"/>
    <col min="8194" max="8194" width="4.42578125" style="412" bestFit="1" customWidth="1"/>
    <col min="8195" max="8195" width="27.5703125" style="412" bestFit="1" customWidth="1"/>
    <col min="8196" max="8196" width="12.7109375" style="412" customWidth="1"/>
    <col min="8197" max="8199" width="20.42578125" style="412" customWidth="1"/>
    <col min="8200" max="8449" width="9.140625" style="412"/>
    <col min="8450" max="8450" width="4.42578125" style="412" bestFit="1" customWidth="1"/>
    <col min="8451" max="8451" width="27.5703125" style="412" bestFit="1" customWidth="1"/>
    <col min="8452" max="8452" width="12.7109375" style="412" customWidth="1"/>
    <col min="8453" max="8455" width="20.42578125" style="412" customWidth="1"/>
    <col min="8456" max="8705" width="9.140625" style="412"/>
    <col min="8706" max="8706" width="4.42578125" style="412" bestFit="1" customWidth="1"/>
    <col min="8707" max="8707" width="27.5703125" style="412" bestFit="1" customWidth="1"/>
    <col min="8708" max="8708" width="12.7109375" style="412" customWidth="1"/>
    <col min="8709" max="8711" width="20.42578125" style="412" customWidth="1"/>
    <col min="8712" max="8961" width="9.140625" style="412"/>
    <col min="8962" max="8962" width="4.42578125" style="412" bestFit="1" customWidth="1"/>
    <col min="8963" max="8963" width="27.5703125" style="412" bestFit="1" customWidth="1"/>
    <col min="8964" max="8964" width="12.7109375" style="412" customWidth="1"/>
    <col min="8965" max="8967" width="20.42578125" style="412" customWidth="1"/>
    <col min="8968" max="9217" width="9.140625" style="412"/>
    <col min="9218" max="9218" width="4.42578125" style="412" bestFit="1" customWidth="1"/>
    <col min="9219" max="9219" width="27.5703125" style="412" bestFit="1" customWidth="1"/>
    <col min="9220" max="9220" width="12.7109375" style="412" customWidth="1"/>
    <col min="9221" max="9223" width="20.42578125" style="412" customWidth="1"/>
    <col min="9224" max="9473" width="9.140625" style="412"/>
    <col min="9474" max="9474" width="4.42578125" style="412" bestFit="1" customWidth="1"/>
    <col min="9475" max="9475" width="27.5703125" style="412" bestFit="1" customWidth="1"/>
    <col min="9476" max="9476" width="12.7109375" style="412" customWidth="1"/>
    <col min="9477" max="9479" width="20.42578125" style="412" customWidth="1"/>
    <col min="9480" max="9729" width="9.140625" style="412"/>
    <col min="9730" max="9730" width="4.42578125" style="412" bestFit="1" customWidth="1"/>
    <col min="9731" max="9731" width="27.5703125" style="412" bestFit="1" customWidth="1"/>
    <col min="9732" max="9732" width="12.7109375" style="412" customWidth="1"/>
    <col min="9733" max="9735" width="20.42578125" style="412" customWidth="1"/>
    <col min="9736" max="9985" width="9.140625" style="412"/>
    <col min="9986" max="9986" width="4.42578125" style="412" bestFit="1" customWidth="1"/>
    <col min="9987" max="9987" width="27.5703125" style="412" bestFit="1" customWidth="1"/>
    <col min="9988" max="9988" width="12.7109375" style="412" customWidth="1"/>
    <col min="9989" max="9991" width="20.42578125" style="412" customWidth="1"/>
    <col min="9992" max="10241" width="9.140625" style="412"/>
    <col min="10242" max="10242" width="4.42578125" style="412" bestFit="1" customWidth="1"/>
    <col min="10243" max="10243" width="27.5703125" style="412" bestFit="1" customWidth="1"/>
    <col min="10244" max="10244" width="12.7109375" style="412" customWidth="1"/>
    <col min="10245" max="10247" width="20.42578125" style="412" customWidth="1"/>
    <col min="10248" max="10497" width="9.140625" style="412"/>
    <col min="10498" max="10498" width="4.42578125" style="412" bestFit="1" customWidth="1"/>
    <col min="10499" max="10499" width="27.5703125" style="412" bestFit="1" customWidth="1"/>
    <col min="10500" max="10500" width="12.7109375" style="412" customWidth="1"/>
    <col min="10501" max="10503" width="20.42578125" style="412" customWidth="1"/>
    <col min="10504" max="10753" width="9.140625" style="412"/>
    <col min="10754" max="10754" width="4.42578125" style="412" bestFit="1" customWidth="1"/>
    <col min="10755" max="10755" width="27.5703125" style="412" bestFit="1" customWidth="1"/>
    <col min="10756" max="10756" width="12.7109375" style="412" customWidth="1"/>
    <col min="10757" max="10759" width="20.42578125" style="412" customWidth="1"/>
    <col min="10760" max="11009" width="9.140625" style="412"/>
    <col min="11010" max="11010" width="4.42578125" style="412" bestFit="1" customWidth="1"/>
    <col min="11011" max="11011" width="27.5703125" style="412" bestFit="1" customWidth="1"/>
    <col min="11012" max="11012" width="12.7109375" style="412" customWidth="1"/>
    <col min="11013" max="11015" width="20.42578125" style="412" customWidth="1"/>
    <col min="11016" max="11265" width="9.140625" style="412"/>
    <col min="11266" max="11266" width="4.42578125" style="412" bestFit="1" customWidth="1"/>
    <col min="11267" max="11267" width="27.5703125" style="412" bestFit="1" customWidth="1"/>
    <col min="11268" max="11268" width="12.7109375" style="412" customWidth="1"/>
    <col min="11269" max="11271" width="20.42578125" style="412" customWidth="1"/>
    <col min="11272" max="11521" width="9.140625" style="412"/>
    <col min="11522" max="11522" width="4.42578125" style="412" bestFit="1" customWidth="1"/>
    <col min="11523" max="11523" width="27.5703125" style="412" bestFit="1" customWidth="1"/>
    <col min="11524" max="11524" width="12.7109375" style="412" customWidth="1"/>
    <col min="11525" max="11527" width="20.42578125" style="412" customWidth="1"/>
    <col min="11528" max="11777" width="9.140625" style="412"/>
    <col min="11778" max="11778" width="4.42578125" style="412" bestFit="1" customWidth="1"/>
    <col min="11779" max="11779" width="27.5703125" style="412" bestFit="1" customWidth="1"/>
    <col min="11780" max="11780" width="12.7109375" style="412" customWidth="1"/>
    <col min="11781" max="11783" width="20.42578125" style="412" customWidth="1"/>
    <col min="11784" max="12033" width="9.140625" style="412"/>
    <col min="12034" max="12034" width="4.42578125" style="412" bestFit="1" customWidth="1"/>
    <col min="12035" max="12035" width="27.5703125" style="412" bestFit="1" customWidth="1"/>
    <col min="12036" max="12036" width="12.7109375" style="412" customWidth="1"/>
    <col min="12037" max="12039" width="20.42578125" style="412" customWidth="1"/>
    <col min="12040" max="12289" width="9.140625" style="412"/>
    <col min="12290" max="12290" width="4.42578125" style="412" bestFit="1" customWidth="1"/>
    <col min="12291" max="12291" width="27.5703125" style="412" bestFit="1" customWidth="1"/>
    <col min="12292" max="12292" width="12.7109375" style="412" customWidth="1"/>
    <col min="12293" max="12295" width="20.42578125" style="412" customWidth="1"/>
    <col min="12296" max="12545" width="9.140625" style="412"/>
    <col min="12546" max="12546" width="4.42578125" style="412" bestFit="1" customWidth="1"/>
    <col min="12547" max="12547" width="27.5703125" style="412" bestFit="1" customWidth="1"/>
    <col min="12548" max="12548" width="12.7109375" style="412" customWidth="1"/>
    <col min="12549" max="12551" width="20.42578125" style="412" customWidth="1"/>
    <col min="12552" max="12801" width="9.140625" style="412"/>
    <col min="12802" max="12802" width="4.42578125" style="412" bestFit="1" customWidth="1"/>
    <col min="12803" max="12803" width="27.5703125" style="412" bestFit="1" customWidth="1"/>
    <col min="12804" max="12804" width="12.7109375" style="412" customWidth="1"/>
    <col min="12805" max="12807" width="20.42578125" style="412" customWidth="1"/>
    <col min="12808" max="13057" width="9.140625" style="412"/>
    <col min="13058" max="13058" width="4.42578125" style="412" bestFit="1" customWidth="1"/>
    <col min="13059" max="13059" width="27.5703125" style="412" bestFit="1" customWidth="1"/>
    <col min="13060" max="13060" width="12.7109375" style="412" customWidth="1"/>
    <col min="13061" max="13063" width="20.42578125" style="412" customWidth="1"/>
    <col min="13064" max="13313" width="9.140625" style="412"/>
    <col min="13314" max="13314" width="4.42578125" style="412" bestFit="1" customWidth="1"/>
    <col min="13315" max="13315" width="27.5703125" style="412" bestFit="1" customWidth="1"/>
    <col min="13316" max="13316" width="12.7109375" style="412" customWidth="1"/>
    <col min="13317" max="13319" width="20.42578125" style="412" customWidth="1"/>
    <col min="13320" max="13569" width="9.140625" style="412"/>
    <col min="13570" max="13570" width="4.42578125" style="412" bestFit="1" customWidth="1"/>
    <col min="13571" max="13571" width="27.5703125" style="412" bestFit="1" customWidth="1"/>
    <col min="13572" max="13572" width="12.7109375" style="412" customWidth="1"/>
    <col min="13573" max="13575" width="20.42578125" style="412" customWidth="1"/>
    <col min="13576" max="13825" width="9.140625" style="412"/>
    <col min="13826" max="13826" width="4.42578125" style="412" bestFit="1" customWidth="1"/>
    <col min="13827" max="13827" width="27.5703125" style="412" bestFit="1" customWidth="1"/>
    <col min="13828" max="13828" width="12.7109375" style="412" customWidth="1"/>
    <col min="13829" max="13831" width="20.42578125" style="412" customWidth="1"/>
    <col min="13832" max="14081" width="9.140625" style="412"/>
    <col min="14082" max="14082" width="4.42578125" style="412" bestFit="1" customWidth="1"/>
    <col min="14083" max="14083" width="27.5703125" style="412" bestFit="1" customWidth="1"/>
    <col min="14084" max="14084" width="12.7109375" style="412" customWidth="1"/>
    <col min="14085" max="14087" width="20.42578125" style="412" customWidth="1"/>
    <col min="14088" max="14337" width="9.140625" style="412"/>
    <col min="14338" max="14338" width="4.42578125" style="412" bestFit="1" customWidth="1"/>
    <col min="14339" max="14339" width="27.5703125" style="412" bestFit="1" customWidth="1"/>
    <col min="14340" max="14340" width="12.7109375" style="412" customWidth="1"/>
    <col min="14341" max="14343" width="20.42578125" style="412" customWidth="1"/>
    <col min="14344" max="14593" width="9.140625" style="412"/>
    <col min="14594" max="14594" width="4.42578125" style="412" bestFit="1" customWidth="1"/>
    <col min="14595" max="14595" width="27.5703125" style="412" bestFit="1" customWidth="1"/>
    <col min="14596" max="14596" width="12.7109375" style="412" customWidth="1"/>
    <col min="14597" max="14599" width="20.42578125" style="412" customWidth="1"/>
    <col min="14600" max="14849" width="9.140625" style="412"/>
    <col min="14850" max="14850" width="4.42578125" style="412" bestFit="1" customWidth="1"/>
    <col min="14851" max="14851" width="27.5703125" style="412" bestFit="1" customWidth="1"/>
    <col min="14852" max="14852" width="12.7109375" style="412" customWidth="1"/>
    <col min="14853" max="14855" width="20.42578125" style="412" customWidth="1"/>
    <col min="14856" max="15105" width="9.140625" style="412"/>
    <col min="15106" max="15106" width="4.42578125" style="412" bestFit="1" customWidth="1"/>
    <col min="15107" max="15107" width="27.5703125" style="412" bestFit="1" customWidth="1"/>
    <col min="15108" max="15108" width="12.7109375" style="412" customWidth="1"/>
    <col min="15109" max="15111" width="20.42578125" style="412" customWidth="1"/>
    <col min="15112" max="15361" width="9.140625" style="412"/>
    <col min="15362" max="15362" width="4.42578125" style="412" bestFit="1" customWidth="1"/>
    <col min="15363" max="15363" width="27.5703125" style="412" bestFit="1" customWidth="1"/>
    <col min="15364" max="15364" width="12.7109375" style="412" customWidth="1"/>
    <col min="15365" max="15367" width="20.42578125" style="412" customWidth="1"/>
    <col min="15368" max="15617" width="9.140625" style="412"/>
    <col min="15618" max="15618" width="4.42578125" style="412" bestFit="1" customWidth="1"/>
    <col min="15619" max="15619" width="27.5703125" style="412" bestFit="1" customWidth="1"/>
    <col min="15620" max="15620" width="12.7109375" style="412" customWidth="1"/>
    <col min="15621" max="15623" width="20.42578125" style="412" customWidth="1"/>
    <col min="15624" max="15873" width="9.140625" style="412"/>
    <col min="15874" max="15874" width="4.42578125" style="412" bestFit="1" customWidth="1"/>
    <col min="15875" max="15875" width="27.5703125" style="412" bestFit="1" customWidth="1"/>
    <col min="15876" max="15876" width="12.7109375" style="412" customWidth="1"/>
    <col min="15877" max="15879" width="20.42578125" style="412" customWidth="1"/>
    <col min="15880" max="16129" width="9.140625" style="412"/>
    <col min="16130" max="16130" width="4.42578125" style="412" bestFit="1" customWidth="1"/>
    <col min="16131" max="16131" width="27.5703125" style="412" bestFit="1" customWidth="1"/>
    <col min="16132" max="16132" width="12.7109375" style="412" customWidth="1"/>
    <col min="16133" max="16135" width="20.42578125" style="412" customWidth="1"/>
    <col min="16136" max="16384" width="9.140625" style="412"/>
  </cols>
  <sheetData>
    <row r="1" spans="1:14">
      <c r="A1" s="949" t="s">
        <v>430</v>
      </c>
      <c r="B1" s="949"/>
      <c r="C1" s="949"/>
      <c r="D1" s="949"/>
      <c r="E1" s="949"/>
      <c r="F1" s="949"/>
      <c r="G1" s="949"/>
      <c r="H1" s="949"/>
      <c r="I1" s="411"/>
      <c r="L1" s="415"/>
      <c r="M1" s="416"/>
      <c r="N1" s="415"/>
    </row>
    <row r="2" spans="1:14">
      <c r="A2" s="950" t="s">
        <v>525</v>
      </c>
      <c r="B2" s="950"/>
      <c r="C2" s="950"/>
      <c r="D2" s="950"/>
      <c r="E2" s="950"/>
      <c r="F2" s="950"/>
      <c r="G2" s="950"/>
      <c r="H2" s="950"/>
      <c r="I2" s="411"/>
      <c r="L2" s="415"/>
      <c r="M2" s="416"/>
      <c r="N2" s="415"/>
    </row>
    <row r="3" spans="1:14" s="417" customFormat="1" ht="22.5" customHeight="1">
      <c r="A3" s="683"/>
      <c r="B3" s="684" t="s">
        <v>366</v>
      </c>
      <c r="C3" s="685" t="s">
        <v>367</v>
      </c>
      <c r="D3" s="685" t="s">
        <v>382</v>
      </c>
      <c r="E3" s="685" t="s">
        <v>361</v>
      </c>
      <c r="F3" s="684" t="s">
        <v>368</v>
      </c>
      <c r="G3" s="686" t="s">
        <v>13</v>
      </c>
      <c r="H3" s="688" t="s">
        <v>381</v>
      </c>
      <c r="I3" s="688" t="s">
        <v>505</v>
      </c>
      <c r="J3" s="418" t="s">
        <v>448</v>
      </c>
      <c r="M3" s="416"/>
    </row>
    <row r="4" spans="1:14">
      <c r="A4" s="442">
        <v>1</v>
      </c>
      <c r="B4" s="447" t="s">
        <v>18</v>
      </c>
      <c r="C4" s="448" t="s">
        <v>369</v>
      </c>
      <c r="D4" s="449">
        <v>27550</v>
      </c>
      <c r="E4" s="449">
        <f>+D4*0.01</f>
        <v>275.5</v>
      </c>
      <c r="F4" s="450">
        <f>+D4-E4</f>
        <v>27274.5</v>
      </c>
      <c r="G4" s="498"/>
      <c r="H4" s="452">
        <v>3200000142</v>
      </c>
      <c r="I4" s="498" t="s">
        <v>503</v>
      </c>
      <c r="J4" s="507" t="s">
        <v>558</v>
      </c>
      <c r="L4" s="415"/>
      <c r="M4" s="416"/>
      <c r="N4" s="415"/>
    </row>
    <row r="5" spans="1:14">
      <c r="A5" s="442">
        <v>2</v>
      </c>
      <c r="B5" s="447" t="s">
        <v>24</v>
      </c>
      <c r="C5" s="448" t="s">
        <v>369</v>
      </c>
      <c r="D5" s="449">
        <v>15600</v>
      </c>
      <c r="E5" s="449">
        <f t="shared" ref="E5:E91" si="0">+D5*0.01</f>
        <v>156</v>
      </c>
      <c r="F5" s="450">
        <f t="shared" ref="F5:F91" si="1">+D5-E5</f>
        <v>15444</v>
      </c>
      <c r="G5" s="498"/>
      <c r="H5" s="452">
        <v>3200000143</v>
      </c>
      <c r="I5" s="498" t="s">
        <v>503</v>
      </c>
      <c r="J5" s="507" t="s">
        <v>558</v>
      </c>
      <c r="L5" s="415"/>
      <c r="M5" s="416"/>
      <c r="N5" s="415"/>
    </row>
    <row r="6" spans="1:14">
      <c r="A6" s="442">
        <v>3</v>
      </c>
      <c r="B6" s="447" t="s">
        <v>28</v>
      </c>
      <c r="C6" s="448" t="s">
        <v>369</v>
      </c>
      <c r="D6" s="449">
        <v>16560</v>
      </c>
      <c r="E6" s="449">
        <f t="shared" si="0"/>
        <v>165.6</v>
      </c>
      <c r="F6" s="450">
        <f t="shared" si="1"/>
        <v>16394.400000000001</v>
      </c>
      <c r="G6" s="498"/>
      <c r="H6" s="452">
        <v>3200000144</v>
      </c>
      <c r="I6" s="498" t="s">
        <v>503</v>
      </c>
      <c r="J6" s="507" t="s">
        <v>558</v>
      </c>
      <c r="L6" s="415"/>
      <c r="M6" s="416"/>
      <c r="N6" s="415"/>
    </row>
    <row r="7" spans="1:14">
      <c r="A7" s="442">
        <v>4</v>
      </c>
      <c r="B7" s="447" t="s">
        <v>200</v>
      </c>
      <c r="C7" s="448" t="s">
        <v>369</v>
      </c>
      <c r="D7" s="453">
        <v>25000</v>
      </c>
      <c r="E7" s="449">
        <f t="shared" si="0"/>
        <v>250</v>
      </c>
      <c r="F7" s="450">
        <f t="shared" si="1"/>
        <v>24750</v>
      </c>
      <c r="G7" s="498"/>
      <c r="H7" s="452">
        <v>3200000145</v>
      </c>
      <c r="I7" s="498" t="s">
        <v>503</v>
      </c>
      <c r="J7" s="507" t="s">
        <v>558</v>
      </c>
      <c r="L7" s="415"/>
      <c r="M7" s="416"/>
      <c r="N7" s="415"/>
    </row>
    <row r="8" spans="1:14">
      <c r="A8" s="442">
        <v>5</v>
      </c>
      <c r="B8" s="447" t="s">
        <v>483</v>
      </c>
      <c r="C8" s="448" t="s">
        <v>369</v>
      </c>
      <c r="D8" s="453">
        <v>15000</v>
      </c>
      <c r="E8" s="449">
        <f t="shared" si="0"/>
        <v>150</v>
      </c>
      <c r="F8" s="450">
        <f t="shared" si="1"/>
        <v>14850</v>
      </c>
      <c r="G8" s="498"/>
      <c r="H8" s="452">
        <v>3200000146</v>
      </c>
      <c r="I8" s="498" t="s">
        <v>503</v>
      </c>
      <c r="J8" s="507" t="s">
        <v>558</v>
      </c>
      <c r="L8" s="415"/>
      <c r="M8" s="416"/>
      <c r="N8" s="415"/>
    </row>
    <row r="9" spans="1:14">
      <c r="A9" s="442">
        <v>6</v>
      </c>
      <c r="B9" s="447" t="s">
        <v>208</v>
      </c>
      <c r="C9" s="448" t="s">
        <v>369</v>
      </c>
      <c r="D9" s="453">
        <v>15000</v>
      </c>
      <c r="E9" s="449">
        <f t="shared" si="0"/>
        <v>150</v>
      </c>
      <c r="F9" s="450">
        <f t="shared" si="1"/>
        <v>14850</v>
      </c>
      <c r="G9" s="498"/>
      <c r="H9" s="452">
        <v>3200000147</v>
      </c>
      <c r="I9" s="498" t="s">
        <v>503</v>
      </c>
      <c r="J9" s="507" t="s">
        <v>558</v>
      </c>
      <c r="L9" s="415"/>
      <c r="M9" s="416"/>
      <c r="N9" s="415"/>
    </row>
    <row r="10" spans="1:14">
      <c r="A10" s="442">
        <v>7</v>
      </c>
      <c r="B10" s="454" t="s">
        <v>210</v>
      </c>
      <c r="C10" s="448" t="s">
        <v>369</v>
      </c>
      <c r="D10" s="455">
        <v>25000</v>
      </c>
      <c r="E10" s="449">
        <f t="shared" si="0"/>
        <v>250</v>
      </c>
      <c r="F10" s="450">
        <f t="shared" si="1"/>
        <v>24750</v>
      </c>
      <c r="G10" s="498"/>
      <c r="H10" s="452">
        <v>3200000148</v>
      </c>
      <c r="I10" s="498" t="s">
        <v>503</v>
      </c>
      <c r="J10" s="507" t="s">
        <v>558</v>
      </c>
      <c r="L10" s="415"/>
      <c r="M10" s="416"/>
      <c r="N10" s="415"/>
    </row>
    <row r="11" spans="1:14">
      <c r="A11" s="719"/>
      <c r="B11" s="721"/>
      <c r="C11" s="723"/>
      <c r="D11" s="704">
        <f>SUM(D4:D10)</f>
        <v>139710</v>
      </c>
      <c r="E11" s="705">
        <f>SUM(E4:E10)</f>
        <v>1397.1</v>
      </c>
      <c r="F11" s="706">
        <f>SUM(F4:F10)</f>
        <v>138312.9</v>
      </c>
      <c r="G11" s="728"/>
      <c r="H11" s="440"/>
      <c r="I11" s="732"/>
      <c r="J11" s="439"/>
      <c r="L11" s="415"/>
      <c r="M11" s="416"/>
      <c r="N11" s="415"/>
    </row>
    <row r="12" spans="1:14">
      <c r="A12" s="720"/>
      <c r="B12" s="722"/>
      <c r="C12" s="724"/>
      <c r="D12" s="725"/>
      <c r="E12" s="726"/>
      <c r="F12" s="727"/>
      <c r="G12" s="729"/>
      <c r="H12" s="730"/>
      <c r="I12" s="729"/>
      <c r="J12" s="734"/>
      <c r="L12" s="415"/>
      <c r="M12" s="416"/>
      <c r="N12" s="415"/>
    </row>
    <row r="13" spans="1:14">
      <c r="A13" s="442">
        <v>8</v>
      </c>
      <c r="B13" s="447" t="s">
        <v>34</v>
      </c>
      <c r="C13" s="448" t="s">
        <v>33</v>
      </c>
      <c r="D13" s="449">
        <v>16540</v>
      </c>
      <c r="E13" s="449">
        <f t="shared" si="0"/>
        <v>165.4</v>
      </c>
      <c r="F13" s="450">
        <f t="shared" si="1"/>
        <v>16374.6</v>
      </c>
      <c r="G13" s="498"/>
      <c r="H13" s="452">
        <v>3200000149</v>
      </c>
      <c r="I13" s="498" t="s">
        <v>503</v>
      </c>
      <c r="J13" s="507" t="s">
        <v>558</v>
      </c>
      <c r="L13" s="415"/>
      <c r="M13" s="416"/>
      <c r="N13" s="415"/>
    </row>
    <row r="14" spans="1:14">
      <c r="A14" s="442">
        <v>9</v>
      </c>
      <c r="B14" s="447" t="s">
        <v>38</v>
      </c>
      <c r="C14" s="448" t="s">
        <v>33</v>
      </c>
      <c r="D14" s="449">
        <v>16540</v>
      </c>
      <c r="E14" s="449">
        <f t="shared" si="0"/>
        <v>165.4</v>
      </c>
      <c r="F14" s="450">
        <f t="shared" si="1"/>
        <v>16374.6</v>
      </c>
      <c r="G14" s="498"/>
      <c r="H14" s="452">
        <v>3200000150</v>
      </c>
      <c r="I14" s="498" t="s">
        <v>503</v>
      </c>
      <c r="J14" s="507" t="s">
        <v>558</v>
      </c>
      <c r="L14" s="415"/>
      <c r="M14" s="416"/>
      <c r="N14" s="415"/>
    </row>
    <row r="15" spans="1:14">
      <c r="A15" s="442">
        <v>10</v>
      </c>
      <c r="B15" s="456" t="s">
        <v>41</v>
      </c>
      <c r="C15" s="448" t="s">
        <v>33</v>
      </c>
      <c r="D15" s="449">
        <v>15600</v>
      </c>
      <c r="E15" s="449">
        <f t="shared" si="0"/>
        <v>156</v>
      </c>
      <c r="F15" s="450">
        <f t="shared" si="1"/>
        <v>15444</v>
      </c>
      <c r="G15" s="498"/>
      <c r="H15" s="452">
        <v>3200000151</v>
      </c>
      <c r="I15" s="498" t="s">
        <v>503</v>
      </c>
      <c r="J15" s="507" t="s">
        <v>558</v>
      </c>
      <c r="L15" s="415"/>
      <c r="M15" s="416"/>
      <c r="N15" s="415"/>
    </row>
    <row r="16" spans="1:14">
      <c r="A16" s="442">
        <v>11</v>
      </c>
      <c r="B16" s="447" t="s">
        <v>44</v>
      </c>
      <c r="C16" s="448" t="s">
        <v>33</v>
      </c>
      <c r="D16" s="449">
        <v>16150</v>
      </c>
      <c r="E16" s="449">
        <f t="shared" si="0"/>
        <v>161.5</v>
      </c>
      <c r="F16" s="450">
        <f t="shared" si="1"/>
        <v>15988.5</v>
      </c>
      <c r="G16" s="498"/>
      <c r="H16" s="452">
        <v>3200000152</v>
      </c>
      <c r="I16" s="498" t="s">
        <v>503</v>
      </c>
      <c r="J16" s="507" t="s">
        <v>558</v>
      </c>
      <c r="L16" s="415"/>
      <c r="M16" s="416"/>
      <c r="N16" s="415"/>
    </row>
    <row r="17" spans="1:14">
      <c r="A17" s="442">
        <v>12</v>
      </c>
      <c r="B17" s="447" t="s">
        <v>48</v>
      </c>
      <c r="C17" s="448" t="s">
        <v>33</v>
      </c>
      <c r="D17" s="449">
        <v>20910</v>
      </c>
      <c r="E17" s="449">
        <f t="shared" si="0"/>
        <v>209.1</v>
      </c>
      <c r="F17" s="450">
        <f t="shared" si="1"/>
        <v>20700.900000000001</v>
      </c>
      <c r="G17" s="498"/>
      <c r="H17" s="452">
        <v>3200000153</v>
      </c>
      <c r="I17" s="498" t="s">
        <v>503</v>
      </c>
      <c r="J17" s="507" t="s">
        <v>558</v>
      </c>
      <c r="L17" s="415"/>
      <c r="M17" s="416"/>
      <c r="N17" s="415"/>
    </row>
    <row r="18" spans="1:14">
      <c r="A18" s="442">
        <v>13</v>
      </c>
      <c r="B18" s="456" t="s">
        <v>51</v>
      </c>
      <c r="C18" s="448" t="s">
        <v>33</v>
      </c>
      <c r="D18" s="449">
        <v>19440</v>
      </c>
      <c r="E18" s="449">
        <f t="shared" si="0"/>
        <v>194.4</v>
      </c>
      <c r="F18" s="450">
        <f t="shared" si="1"/>
        <v>19245.599999999999</v>
      </c>
      <c r="G18" s="498"/>
      <c r="H18" s="452">
        <v>3200000154</v>
      </c>
      <c r="I18" s="498" t="s">
        <v>503</v>
      </c>
      <c r="J18" s="507" t="s">
        <v>558</v>
      </c>
      <c r="L18" s="415"/>
      <c r="M18" s="416"/>
      <c r="N18" s="415"/>
    </row>
    <row r="19" spans="1:14">
      <c r="A19" s="442">
        <v>14</v>
      </c>
      <c r="B19" s="447" t="s">
        <v>55</v>
      </c>
      <c r="C19" s="448" t="s">
        <v>33</v>
      </c>
      <c r="D19" s="449">
        <v>10400</v>
      </c>
      <c r="E19" s="449">
        <f t="shared" si="0"/>
        <v>104</v>
      </c>
      <c r="F19" s="450">
        <f t="shared" si="1"/>
        <v>10296</v>
      </c>
      <c r="G19" s="498"/>
      <c r="H19" s="452">
        <v>3200000155</v>
      </c>
      <c r="I19" s="498" t="s">
        <v>503</v>
      </c>
      <c r="J19" s="507" t="s">
        <v>558</v>
      </c>
      <c r="L19" s="415"/>
      <c r="M19" s="416"/>
      <c r="N19" s="415"/>
    </row>
    <row r="20" spans="1:14">
      <c r="A20" s="442">
        <v>15</v>
      </c>
      <c r="B20" s="447" t="s">
        <v>59</v>
      </c>
      <c r="C20" s="448" t="s">
        <v>33</v>
      </c>
      <c r="D20" s="449">
        <v>19370</v>
      </c>
      <c r="E20" s="449">
        <f t="shared" si="0"/>
        <v>193.70000000000002</v>
      </c>
      <c r="F20" s="450">
        <f t="shared" si="1"/>
        <v>19176.3</v>
      </c>
      <c r="G20" s="498"/>
      <c r="H20" s="452">
        <v>3200000156</v>
      </c>
      <c r="I20" s="498" t="s">
        <v>503</v>
      </c>
      <c r="J20" s="507" t="s">
        <v>558</v>
      </c>
      <c r="L20" s="415"/>
      <c r="M20" s="416"/>
      <c r="N20" s="415"/>
    </row>
    <row r="21" spans="1:14">
      <c r="A21" s="442">
        <v>16</v>
      </c>
      <c r="B21" s="447" t="s">
        <v>63</v>
      </c>
      <c r="C21" s="448" t="s">
        <v>33</v>
      </c>
      <c r="D21" s="449">
        <v>15980</v>
      </c>
      <c r="E21" s="449">
        <f t="shared" si="0"/>
        <v>159.80000000000001</v>
      </c>
      <c r="F21" s="450">
        <f t="shared" si="1"/>
        <v>15820.2</v>
      </c>
      <c r="G21" s="498"/>
      <c r="H21" s="452">
        <v>3200000157</v>
      </c>
      <c r="I21" s="498" t="s">
        <v>503</v>
      </c>
      <c r="J21" s="507" t="s">
        <v>558</v>
      </c>
      <c r="L21" s="415"/>
      <c r="M21" s="416"/>
      <c r="N21" s="415"/>
    </row>
    <row r="22" spans="1:14">
      <c r="A22" s="442">
        <v>17</v>
      </c>
      <c r="B22" s="447" t="s">
        <v>67</v>
      </c>
      <c r="C22" s="448" t="s">
        <v>33</v>
      </c>
      <c r="D22" s="449">
        <v>18900</v>
      </c>
      <c r="E22" s="449">
        <f t="shared" si="0"/>
        <v>189</v>
      </c>
      <c r="F22" s="450">
        <f t="shared" si="1"/>
        <v>18711</v>
      </c>
      <c r="G22" s="498"/>
      <c r="H22" s="452">
        <v>3200000158</v>
      </c>
      <c r="I22" s="498" t="s">
        <v>503</v>
      </c>
      <c r="J22" s="507" t="s">
        <v>558</v>
      </c>
      <c r="L22" s="415"/>
      <c r="M22" s="416"/>
      <c r="N22" s="415"/>
    </row>
    <row r="23" spans="1:14">
      <c r="A23" s="442">
        <v>18</v>
      </c>
      <c r="B23" s="447" t="s">
        <v>69</v>
      </c>
      <c r="C23" s="448" t="s">
        <v>33</v>
      </c>
      <c r="D23" s="449">
        <v>18560</v>
      </c>
      <c r="E23" s="449">
        <f t="shared" si="0"/>
        <v>185.6</v>
      </c>
      <c r="F23" s="450">
        <f t="shared" si="1"/>
        <v>18374.400000000001</v>
      </c>
      <c r="G23" s="498"/>
      <c r="H23" s="452">
        <v>3200000159</v>
      </c>
      <c r="I23" s="498" t="s">
        <v>503</v>
      </c>
      <c r="J23" s="507" t="s">
        <v>558</v>
      </c>
      <c r="L23" s="415"/>
      <c r="M23" s="416"/>
      <c r="N23" s="415"/>
    </row>
    <row r="24" spans="1:14">
      <c r="A24" s="442">
        <v>19</v>
      </c>
      <c r="B24" s="447" t="s">
        <v>72</v>
      </c>
      <c r="C24" s="448" t="s">
        <v>33</v>
      </c>
      <c r="D24" s="449">
        <v>14230</v>
      </c>
      <c r="E24" s="449">
        <f t="shared" si="0"/>
        <v>142.30000000000001</v>
      </c>
      <c r="F24" s="450">
        <f t="shared" si="1"/>
        <v>14087.7</v>
      </c>
      <c r="G24" s="498"/>
      <c r="H24" s="452">
        <v>3200000160</v>
      </c>
      <c r="I24" s="498" t="s">
        <v>503</v>
      </c>
      <c r="J24" s="507" t="s">
        <v>558</v>
      </c>
      <c r="L24" s="415"/>
      <c r="M24" s="416"/>
      <c r="N24" s="415"/>
    </row>
    <row r="25" spans="1:14">
      <c r="A25" s="442">
        <v>20</v>
      </c>
      <c r="B25" s="447" t="s">
        <v>75</v>
      </c>
      <c r="C25" s="448" t="s">
        <v>33</v>
      </c>
      <c r="D25" s="449">
        <v>15530</v>
      </c>
      <c r="E25" s="449">
        <f t="shared" si="0"/>
        <v>155.30000000000001</v>
      </c>
      <c r="F25" s="450">
        <f t="shared" si="1"/>
        <v>15374.7</v>
      </c>
      <c r="G25" s="498"/>
      <c r="H25" s="452">
        <v>3200000161</v>
      </c>
      <c r="I25" s="498" t="s">
        <v>503</v>
      </c>
      <c r="J25" s="507" t="s">
        <v>558</v>
      </c>
      <c r="L25" s="415"/>
      <c r="M25" s="416"/>
      <c r="N25" s="415"/>
    </row>
    <row r="26" spans="1:14">
      <c r="A26" s="442">
        <v>21</v>
      </c>
      <c r="B26" s="447" t="s">
        <v>79</v>
      </c>
      <c r="C26" s="448" t="s">
        <v>33</v>
      </c>
      <c r="D26" s="449">
        <v>14200</v>
      </c>
      <c r="E26" s="449">
        <f t="shared" si="0"/>
        <v>142</v>
      </c>
      <c r="F26" s="450">
        <f t="shared" si="1"/>
        <v>14058</v>
      </c>
      <c r="G26" s="498"/>
      <c r="H26" s="452">
        <v>3200000162</v>
      </c>
      <c r="I26" s="498" t="s">
        <v>503</v>
      </c>
      <c r="J26" s="507" t="s">
        <v>558</v>
      </c>
      <c r="L26" s="415"/>
      <c r="M26" s="416"/>
      <c r="N26" s="415"/>
    </row>
    <row r="27" spans="1:14">
      <c r="A27" s="442">
        <v>22</v>
      </c>
      <c r="B27" s="457" t="s">
        <v>214</v>
      </c>
      <c r="C27" s="448" t="s">
        <v>33</v>
      </c>
      <c r="D27" s="458">
        <v>15000</v>
      </c>
      <c r="E27" s="449">
        <f t="shared" si="0"/>
        <v>150</v>
      </c>
      <c r="F27" s="450">
        <f t="shared" si="1"/>
        <v>14850</v>
      </c>
      <c r="G27" s="498"/>
      <c r="H27" s="452">
        <v>3200000163</v>
      </c>
      <c r="I27" s="498" t="s">
        <v>503</v>
      </c>
      <c r="J27" s="507" t="s">
        <v>558</v>
      </c>
      <c r="L27" s="415"/>
      <c r="M27" s="416"/>
      <c r="N27" s="415"/>
    </row>
    <row r="28" spans="1:14">
      <c r="A28" s="442">
        <v>23</v>
      </c>
      <c r="B28" s="457" t="s">
        <v>217</v>
      </c>
      <c r="C28" s="448" t="s">
        <v>33</v>
      </c>
      <c r="D28" s="458">
        <v>15000</v>
      </c>
      <c r="E28" s="449">
        <f t="shared" si="0"/>
        <v>150</v>
      </c>
      <c r="F28" s="450">
        <f t="shared" si="1"/>
        <v>14850</v>
      </c>
      <c r="G28" s="498"/>
      <c r="H28" s="452">
        <v>3200000164</v>
      </c>
      <c r="I28" s="498" t="s">
        <v>503</v>
      </c>
      <c r="J28" s="507" t="s">
        <v>558</v>
      </c>
      <c r="L28" s="415"/>
      <c r="M28" s="416"/>
      <c r="N28" s="415"/>
    </row>
    <row r="29" spans="1:14">
      <c r="A29" s="536">
        <v>24</v>
      </c>
      <c r="B29" s="702" t="s">
        <v>221</v>
      </c>
      <c r="C29" s="538" t="s">
        <v>33</v>
      </c>
      <c r="D29" s="703">
        <v>15000</v>
      </c>
      <c r="E29" s="540">
        <f t="shared" si="0"/>
        <v>150</v>
      </c>
      <c r="F29" s="541">
        <f t="shared" si="1"/>
        <v>14850</v>
      </c>
      <c r="G29" s="542"/>
      <c r="H29" s="543">
        <v>3200000165</v>
      </c>
      <c r="I29" s="542" t="s">
        <v>503</v>
      </c>
      <c r="J29" s="544" t="s">
        <v>553</v>
      </c>
      <c r="K29" s="693" t="s">
        <v>552</v>
      </c>
      <c r="L29" s="415"/>
      <c r="M29" s="416"/>
      <c r="N29" s="415"/>
    </row>
    <row r="30" spans="1:14">
      <c r="A30" s="442">
        <v>25</v>
      </c>
      <c r="B30" s="456" t="s">
        <v>224</v>
      </c>
      <c r="C30" s="448" t="s">
        <v>33</v>
      </c>
      <c r="D30" s="459">
        <v>15000</v>
      </c>
      <c r="E30" s="449">
        <f t="shared" si="0"/>
        <v>150</v>
      </c>
      <c r="F30" s="450">
        <f t="shared" si="1"/>
        <v>14850</v>
      </c>
      <c r="G30" s="498"/>
      <c r="H30" s="452">
        <v>3200000166</v>
      </c>
      <c r="I30" s="498" t="s">
        <v>503</v>
      </c>
      <c r="J30" s="507" t="s">
        <v>558</v>
      </c>
      <c r="L30" s="415"/>
      <c r="M30" s="416"/>
      <c r="N30" s="415"/>
    </row>
    <row r="31" spans="1:14">
      <c r="A31" s="442">
        <v>26</v>
      </c>
      <c r="B31" s="457" t="s">
        <v>228</v>
      </c>
      <c r="C31" s="448" t="s">
        <v>33</v>
      </c>
      <c r="D31" s="458">
        <v>18000</v>
      </c>
      <c r="E31" s="449">
        <f t="shared" si="0"/>
        <v>180</v>
      </c>
      <c r="F31" s="450">
        <f t="shared" si="1"/>
        <v>17820</v>
      </c>
      <c r="G31" s="498"/>
      <c r="H31" s="452">
        <v>3200000167</v>
      </c>
      <c r="I31" s="498" t="s">
        <v>503</v>
      </c>
      <c r="J31" s="507" t="s">
        <v>558</v>
      </c>
      <c r="L31" s="415"/>
      <c r="M31" s="416"/>
      <c r="N31" s="415"/>
    </row>
    <row r="32" spans="1:14">
      <c r="A32" s="442">
        <v>27</v>
      </c>
      <c r="B32" s="456" t="s">
        <v>231</v>
      </c>
      <c r="C32" s="448" t="s">
        <v>33</v>
      </c>
      <c r="D32" s="459">
        <v>13000</v>
      </c>
      <c r="E32" s="449">
        <f t="shared" si="0"/>
        <v>130</v>
      </c>
      <c r="F32" s="450">
        <f t="shared" si="1"/>
        <v>12870</v>
      </c>
      <c r="G32" s="498"/>
      <c r="H32" s="452">
        <v>3200000168</v>
      </c>
      <c r="I32" s="498" t="s">
        <v>503</v>
      </c>
      <c r="J32" s="507" t="s">
        <v>558</v>
      </c>
      <c r="L32" s="415"/>
      <c r="M32" s="416"/>
      <c r="N32" s="415"/>
    </row>
    <row r="33" spans="1:14">
      <c r="A33" s="442">
        <v>28</v>
      </c>
      <c r="B33" s="457" t="s">
        <v>290</v>
      </c>
      <c r="C33" s="448" t="s">
        <v>33</v>
      </c>
      <c r="D33" s="458">
        <v>15000</v>
      </c>
      <c r="E33" s="449">
        <f>+D33*0.01</f>
        <v>150</v>
      </c>
      <c r="F33" s="450">
        <f>+D33-E33</f>
        <v>14850</v>
      </c>
      <c r="G33" s="498"/>
      <c r="H33" s="452">
        <v>3200000169</v>
      </c>
      <c r="I33" s="498" t="s">
        <v>503</v>
      </c>
      <c r="J33" s="507" t="s">
        <v>558</v>
      </c>
      <c r="L33" s="415"/>
      <c r="M33" s="416"/>
      <c r="N33" s="415"/>
    </row>
    <row r="34" spans="1:14">
      <c r="A34" s="442">
        <v>30</v>
      </c>
      <c r="B34" s="457" t="s">
        <v>294</v>
      </c>
      <c r="C34" s="448" t="s">
        <v>33</v>
      </c>
      <c r="D34" s="458">
        <v>15000</v>
      </c>
      <c r="E34" s="449">
        <f>+D34*0.01</f>
        <v>150</v>
      </c>
      <c r="F34" s="450">
        <f>+D34-E34</f>
        <v>14850</v>
      </c>
      <c r="G34" s="498"/>
      <c r="H34" s="452">
        <v>3200000171</v>
      </c>
      <c r="I34" s="498" t="s">
        <v>503</v>
      </c>
      <c r="J34" s="507" t="s">
        <v>558</v>
      </c>
      <c r="L34" s="415"/>
      <c r="M34" s="416"/>
      <c r="N34" s="415"/>
    </row>
    <row r="35" spans="1:14">
      <c r="A35" s="442">
        <v>31</v>
      </c>
      <c r="B35" s="456" t="s">
        <v>295</v>
      </c>
      <c r="C35" s="448" t="s">
        <v>33</v>
      </c>
      <c r="D35" s="458">
        <v>15000</v>
      </c>
      <c r="E35" s="449">
        <f>+D35*0.01</f>
        <v>150</v>
      </c>
      <c r="F35" s="450">
        <f>+D35-E35</f>
        <v>14850</v>
      </c>
      <c r="G35" s="498"/>
      <c r="H35" s="452">
        <v>3200000172</v>
      </c>
      <c r="I35" s="498" t="s">
        <v>503</v>
      </c>
      <c r="J35" s="507" t="s">
        <v>558</v>
      </c>
      <c r="L35" s="415"/>
      <c r="M35" s="416"/>
      <c r="N35" s="415"/>
    </row>
    <row r="36" spans="1:14">
      <c r="A36" s="719"/>
      <c r="B36" s="736"/>
      <c r="C36" s="737"/>
      <c r="D36" s="794">
        <f>SUM(D13:D35)</f>
        <v>368350</v>
      </c>
      <c r="E36" s="705">
        <f>SUM(E13:E35)</f>
        <v>3683.5</v>
      </c>
      <c r="F36" s="706">
        <f>SUM(F13:F35)</f>
        <v>364666.5</v>
      </c>
      <c r="G36" s="732"/>
      <c r="H36" s="440"/>
      <c r="I36" s="732"/>
      <c r="J36" s="439"/>
      <c r="L36" s="415"/>
      <c r="M36" s="416"/>
      <c r="N36" s="415"/>
    </row>
    <row r="37" spans="1:14">
      <c r="A37" s="720"/>
      <c r="B37" s="735"/>
      <c r="C37" s="724"/>
      <c r="D37" s="867">
        <f>D36-D29</f>
        <v>353350</v>
      </c>
      <c r="E37" s="864">
        <f>E36-E29</f>
        <v>3533.5</v>
      </c>
      <c r="F37" s="865">
        <f>F36-F29</f>
        <v>349816.5</v>
      </c>
      <c r="G37" s="729"/>
      <c r="H37" s="730"/>
      <c r="I37" s="729"/>
      <c r="J37" s="734"/>
      <c r="L37" s="415"/>
      <c r="M37" s="416"/>
      <c r="N37" s="415"/>
    </row>
    <row r="38" spans="1:14">
      <c r="A38" s="442">
        <v>32</v>
      </c>
      <c r="B38" s="456" t="s">
        <v>83</v>
      </c>
      <c r="C38" s="448" t="s">
        <v>370</v>
      </c>
      <c r="D38" s="466">
        <v>23550</v>
      </c>
      <c r="E38" s="449">
        <f t="shared" si="0"/>
        <v>235.5</v>
      </c>
      <c r="F38" s="450">
        <f t="shared" si="1"/>
        <v>23314.5</v>
      </c>
      <c r="G38" s="498"/>
      <c r="H38" s="452">
        <v>3200000173</v>
      </c>
      <c r="I38" s="498" t="s">
        <v>503</v>
      </c>
      <c r="J38" s="507" t="s">
        <v>558</v>
      </c>
      <c r="L38" s="415"/>
      <c r="M38" s="416"/>
      <c r="N38" s="415"/>
    </row>
    <row r="39" spans="1:14">
      <c r="A39" s="442">
        <v>33</v>
      </c>
      <c r="B39" s="456" t="s">
        <v>87</v>
      </c>
      <c r="C39" s="448" t="s">
        <v>370</v>
      </c>
      <c r="D39" s="466">
        <v>20790</v>
      </c>
      <c r="E39" s="449">
        <f t="shared" si="0"/>
        <v>207.9</v>
      </c>
      <c r="F39" s="450">
        <f t="shared" si="1"/>
        <v>20582.099999999999</v>
      </c>
      <c r="G39" s="498"/>
      <c r="H39" s="452">
        <v>3200000174</v>
      </c>
      <c r="I39" s="498" t="s">
        <v>503</v>
      </c>
      <c r="J39" s="507" t="s">
        <v>558</v>
      </c>
      <c r="L39" s="415"/>
      <c r="M39" s="416"/>
      <c r="N39" s="415"/>
    </row>
    <row r="40" spans="1:14">
      <c r="A40" s="442">
        <v>34</v>
      </c>
      <c r="B40" s="447" t="s">
        <v>91</v>
      </c>
      <c r="C40" s="448" t="s">
        <v>370</v>
      </c>
      <c r="D40" s="466">
        <v>19850</v>
      </c>
      <c r="E40" s="449">
        <f t="shared" si="0"/>
        <v>198.5</v>
      </c>
      <c r="F40" s="450">
        <f t="shared" si="1"/>
        <v>19651.5</v>
      </c>
      <c r="G40" s="498"/>
      <c r="H40" s="452">
        <v>3200000175</v>
      </c>
      <c r="I40" s="498" t="s">
        <v>503</v>
      </c>
      <c r="J40" s="507" t="s">
        <v>558</v>
      </c>
      <c r="L40" s="415"/>
      <c r="M40" s="416"/>
      <c r="N40" s="415"/>
    </row>
    <row r="41" spans="1:14">
      <c r="A41" s="442">
        <v>35</v>
      </c>
      <c r="B41" s="456" t="s">
        <v>95</v>
      </c>
      <c r="C41" s="448" t="s">
        <v>370</v>
      </c>
      <c r="D41" s="466">
        <v>22460</v>
      </c>
      <c r="E41" s="449">
        <f t="shared" si="0"/>
        <v>224.6</v>
      </c>
      <c r="F41" s="450">
        <f t="shared" si="1"/>
        <v>22235.4</v>
      </c>
      <c r="G41" s="498"/>
      <c r="H41" s="452">
        <v>3200000176</v>
      </c>
      <c r="I41" s="498" t="s">
        <v>503</v>
      </c>
      <c r="J41" s="507" t="s">
        <v>558</v>
      </c>
      <c r="L41" s="415"/>
      <c r="M41" s="416"/>
      <c r="N41" s="415"/>
    </row>
    <row r="42" spans="1:14">
      <c r="A42" s="442">
        <v>36</v>
      </c>
      <c r="B42" s="456" t="s">
        <v>98</v>
      </c>
      <c r="C42" s="448" t="s">
        <v>370</v>
      </c>
      <c r="D42" s="466">
        <v>17370</v>
      </c>
      <c r="E42" s="449">
        <f t="shared" si="0"/>
        <v>173.70000000000002</v>
      </c>
      <c r="F42" s="450">
        <f t="shared" si="1"/>
        <v>17196.3</v>
      </c>
      <c r="G42" s="498"/>
      <c r="H42" s="452">
        <v>3200000177</v>
      </c>
      <c r="I42" s="498" t="s">
        <v>503</v>
      </c>
      <c r="J42" s="507" t="s">
        <v>558</v>
      </c>
      <c r="L42" s="415"/>
      <c r="M42" s="416"/>
      <c r="N42" s="415"/>
    </row>
    <row r="43" spans="1:14">
      <c r="A43" s="442">
        <v>37</v>
      </c>
      <c r="B43" s="456" t="s">
        <v>102</v>
      </c>
      <c r="C43" s="448" t="s">
        <v>370</v>
      </c>
      <c r="D43" s="466">
        <v>15380</v>
      </c>
      <c r="E43" s="449">
        <f t="shared" si="0"/>
        <v>153.80000000000001</v>
      </c>
      <c r="F43" s="450">
        <f t="shared" si="1"/>
        <v>15226.2</v>
      </c>
      <c r="G43" s="498"/>
      <c r="H43" s="452">
        <v>3200000178</v>
      </c>
      <c r="I43" s="498" t="s">
        <v>503</v>
      </c>
      <c r="J43" s="507" t="s">
        <v>558</v>
      </c>
      <c r="L43" s="415"/>
      <c r="M43" s="416"/>
      <c r="N43" s="415"/>
    </row>
    <row r="44" spans="1:14">
      <c r="A44" s="442">
        <v>38</v>
      </c>
      <c r="B44" s="456" t="s">
        <v>235</v>
      </c>
      <c r="C44" s="448" t="s">
        <v>370</v>
      </c>
      <c r="D44" s="459">
        <v>18000</v>
      </c>
      <c r="E44" s="449">
        <f t="shared" si="0"/>
        <v>180</v>
      </c>
      <c r="F44" s="450">
        <f t="shared" si="1"/>
        <v>17820</v>
      </c>
      <c r="G44" s="498"/>
      <c r="H44" s="452">
        <v>3200000179</v>
      </c>
      <c r="I44" s="498" t="s">
        <v>503</v>
      </c>
      <c r="J44" s="507" t="s">
        <v>558</v>
      </c>
      <c r="L44" s="415"/>
      <c r="M44" s="416"/>
      <c r="N44" s="415"/>
    </row>
    <row r="45" spans="1:14">
      <c r="A45" s="442">
        <v>39</v>
      </c>
      <c r="B45" s="447" t="s">
        <v>237</v>
      </c>
      <c r="C45" s="448" t="s">
        <v>370</v>
      </c>
      <c r="D45" s="453">
        <v>16000</v>
      </c>
      <c r="E45" s="449">
        <f t="shared" si="0"/>
        <v>160</v>
      </c>
      <c r="F45" s="450">
        <f t="shared" si="1"/>
        <v>15840</v>
      </c>
      <c r="G45" s="498"/>
      <c r="H45" s="452">
        <v>3200000180</v>
      </c>
      <c r="I45" s="498" t="s">
        <v>503</v>
      </c>
      <c r="J45" s="507" t="s">
        <v>558</v>
      </c>
      <c r="L45" s="415"/>
      <c r="M45" s="416"/>
      <c r="N45" s="415"/>
    </row>
    <row r="46" spans="1:14">
      <c r="A46" s="442">
        <v>40</v>
      </c>
      <c r="B46" s="456" t="s">
        <v>238</v>
      </c>
      <c r="C46" s="448" t="s">
        <v>370</v>
      </c>
      <c r="D46" s="459">
        <v>16000</v>
      </c>
      <c r="E46" s="449">
        <f t="shared" si="0"/>
        <v>160</v>
      </c>
      <c r="F46" s="450">
        <f t="shared" si="1"/>
        <v>15840</v>
      </c>
      <c r="G46" s="498"/>
      <c r="H46" s="452">
        <v>3200000181</v>
      </c>
      <c r="I46" s="498" t="s">
        <v>503</v>
      </c>
      <c r="J46" s="507" t="s">
        <v>558</v>
      </c>
      <c r="L46" s="415"/>
      <c r="M46" s="416"/>
      <c r="N46" s="415"/>
    </row>
    <row r="47" spans="1:14">
      <c r="A47" s="442">
        <v>41</v>
      </c>
      <c r="B47" s="447" t="s">
        <v>298</v>
      </c>
      <c r="C47" s="448" t="s">
        <v>370</v>
      </c>
      <c r="D47" s="453">
        <v>15000</v>
      </c>
      <c r="E47" s="449">
        <f>+D47*0.01</f>
        <v>150</v>
      </c>
      <c r="F47" s="450">
        <f>+D47-E47</f>
        <v>14850</v>
      </c>
      <c r="G47" s="498"/>
      <c r="H47" s="452">
        <v>3200000182</v>
      </c>
      <c r="I47" s="498" t="s">
        <v>503</v>
      </c>
      <c r="J47" s="507" t="s">
        <v>558</v>
      </c>
      <c r="L47" s="415"/>
      <c r="M47" s="416"/>
      <c r="N47" s="415"/>
    </row>
    <row r="48" spans="1:14">
      <c r="A48" s="442">
        <v>42</v>
      </c>
      <c r="B48" s="456" t="s">
        <v>315</v>
      </c>
      <c r="C48" s="448" t="s">
        <v>370</v>
      </c>
      <c r="D48" s="459">
        <v>40000</v>
      </c>
      <c r="E48" s="449">
        <f t="shared" si="0"/>
        <v>400</v>
      </c>
      <c r="F48" s="450">
        <f t="shared" si="1"/>
        <v>39600</v>
      </c>
      <c r="G48" s="498"/>
      <c r="H48" s="452">
        <v>3200000183</v>
      </c>
      <c r="I48" s="498" t="s">
        <v>503</v>
      </c>
      <c r="J48" s="507" t="s">
        <v>558</v>
      </c>
      <c r="L48" s="415"/>
      <c r="M48" s="416"/>
      <c r="N48" s="415"/>
    </row>
    <row r="49" spans="1:14">
      <c r="A49" s="442">
        <v>43</v>
      </c>
      <c r="B49" s="447" t="s">
        <v>319</v>
      </c>
      <c r="C49" s="448" t="s">
        <v>370</v>
      </c>
      <c r="D49" s="453">
        <v>25000</v>
      </c>
      <c r="E49" s="449">
        <f t="shared" si="0"/>
        <v>250</v>
      </c>
      <c r="F49" s="450">
        <f t="shared" si="1"/>
        <v>24750</v>
      </c>
      <c r="G49" s="498"/>
      <c r="H49" s="452">
        <v>3200000184</v>
      </c>
      <c r="I49" s="498" t="s">
        <v>503</v>
      </c>
      <c r="J49" s="507" t="s">
        <v>558</v>
      </c>
      <c r="L49" s="415"/>
      <c r="M49" s="416"/>
      <c r="N49" s="415"/>
    </row>
    <row r="50" spans="1:14">
      <c r="A50" s="442">
        <v>44</v>
      </c>
      <c r="B50" s="447" t="s">
        <v>322</v>
      </c>
      <c r="C50" s="448" t="s">
        <v>370</v>
      </c>
      <c r="D50" s="453">
        <v>36000</v>
      </c>
      <c r="E50" s="449">
        <f t="shared" si="0"/>
        <v>360</v>
      </c>
      <c r="F50" s="450">
        <f t="shared" si="1"/>
        <v>35640</v>
      </c>
      <c r="G50" s="498"/>
      <c r="H50" s="452">
        <v>3200000185</v>
      </c>
      <c r="I50" s="498" t="s">
        <v>503</v>
      </c>
      <c r="J50" s="507" t="s">
        <v>558</v>
      </c>
      <c r="L50" s="415"/>
      <c r="M50" s="416"/>
      <c r="N50" s="415"/>
    </row>
    <row r="51" spans="1:14">
      <c r="A51" s="442">
        <v>45</v>
      </c>
      <c r="B51" s="456" t="s">
        <v>324</v>
      </c>
      <c r="C51" s="448" t="s">
        <v>370</v>
      </c>
      <c r="D51" s="459">
        <v>36000</v>
      </c>
      <c r="E51" s="449">
        <f t="shared" si="0"/>
        <v>360</v>
      </c>
      <c r="F51" s="450">
        <f t="shared" si="1"/>
        <v>35640</v>
      </c>
      <c r="G51" s="498"/>
      <c r="H51" s="452">
        <v>3200000186</v>
      </c>
      <c r="I51" s="498" t="s">
        <v>503</v>
      </c>
      <c r="J51" s="507" t="s">
        <v>558</v>
      </c>
      <c r="L51" s="415"/>
      <c r="M51" s="416"/>
      <c r="N51" s="415"/>
    </row>
    <row r="52" spans="1:14">
      <c r="A52" s="442">
        <v>46</v>
      </c>
      <c r="B52" s="456" t="s">
        <v>362</v>
      </c>
      <c r="C52" s="448" t="s">
        <v>370</v>
      </c>
      <c r="D52" s="459">
        <v>40000</v>
      </c>
      <c r="E52" s="449">
        <f t="shared" si="0"/>
        <v>400</v>
      </c>
      <c r="F52" s="450">
        <f t="shared" si="1"/>
        <v>39600</v>
      </c>
      <c r="G52" s="498"/>
      <c r="H52" s="452">
        <v>3200000187</v>
      </c>
      <c r="I52" s="498" t="s">
        <v>503</v>
      </c>
      <c r="J52" s="507" t="s">
        <v>558</v>
      </c>
      <c r="L52" s="415"/>
      <c r="M52" s="416"/>
      <c r="N52" s="415"/>
    </row>
    <row r="53" spans="1:14">
      <c r="A53" s="719"/>
      <c r="B53" s="736"/>
      <c r="C53" s="737"/>
      <c r="D53" s="795">
        <f>SUM(D38:D52)</f>
        <v>361400</v>
      </c>
      <c r="E53" s="705">
        <f>SUM(E38:E52)</f>
        <v>3614</v>
      </c>
      <c r="F53" s="706">
        <f>SUM(F38:F52)</f>
        <v>357786</v>
      </c>
      <c r="G53" s="732"/>
      <c r="H53" s="440"/>
      <c r="I53" s="732"/>
      <c r="J53" s="733"/>
      <c r="L53" s="415"/>
      <c r="M53" s="416"/>
      <c r="N53" s="415"/>
    </row>
    <row r="54" spans="1:14">
      <c r="A54" s="720"/>
      <c r="B54" s="735"/>
      <c r="C54" s="724"/>
      <c r="D54" s="741"/>
      <c r="E54" s="738"/>
      <c r="F54" s="739"/>
      <c r="G54" s="729"/>
      <c r="H54" s="730"/>
      <c r="I54" s="729"/>
      <c r="J54" s="731"/>
      <c r="L54" s="415"/>
      <c r="M54" s="416"/>
      <c r="N54" s="415"/>
    </row>
    <row r="55" spans="1:14">
      <c r="A55" s="442">
        <v>47</v>
      </c>
      <c r="B55" s="467" t="s">
        <v>107</v>
      </c>
      <c r="C55" s="448" t="s">
        <v>371</v>
      </c>
      <c r="D55" s="466">
        <v>18040</v>
      </c>
      <c r="E55" s="449">
        <f t="shared" si="0"/>
        <v>180.4</v>
      </c>
      <c r="F55" s="450">
        <f t="shared" si="1"/>
        <v>17859.599999999999</v>
      </c>
      <c r="G55" s="498"/>
      <c r="H55" s="452">
        <v>3200000188</v>
      </c>
      <c r="I55" s="498" t="s">
        <v>503</v>
      </c>
      <c r="J55" s="507" t="s">
        <v>558</v>
      </c>
      <c r="L55" s="415"/>
      <c r="M55" s="416"/>
      <c r="N55" s="415"/>
    </row>
    <row r="56" spans="1:14" s="429" customFormat="1">
      <c r="A56" s="442">
        <v>48</v>
      </c>
      <c r="B56" s="457" t="s">
        <v>111</v>
      </c>
      <c r="C56" s="468" t="s">
        <v>371</v>
      </c>
      <c r="D56" s="466">
        <v>18385</v>
      </c>
      <c r="E56" s="449">
        <f t="shared" si="0"/>
        <v>183.85</v>
      </c>
      <c r="F56" s="450">
        <f t="shared" si="1"/>
        <v>18201.150000000001</v>
      </c>
      <c r="G56" s="504">
        <v>18380</v>
      </c>
      <c r="H56" s="452">
        <v>3200000189</v>
      </c>
      <c r="I56" s="498" t="s">
        <v>503</v>
      </c>
      <c r="J56" s="507" t="s">
        <v>558</v>
      </c>
      <c r="L56" s="426"/>
      <c r="M56" s="694"/>
      <c r="N56" s="426"/>
    </row>
    <row r="57" spans="1:14">
      <c r="A57" s="442">
        <v>49</v>
      </c>
      <c r="B57" s="457" t="s">
        <v>115</v>
      </c>
      <c r="C57" s="448" t="s">
        <v>371</v>
      </c>
      <c r="D57" s="466">
        <v>16690</v>
      </c>
      <c r="E57" s="449">
        <f t="shared" si="0"/>
        <v>166.9</v>
      </c>
      <c r="F57" s="450">
        <f t="shared" si="1"/>
        <v>16523.099999999999</v>
      </c>
      <c r="G57" s="498"/>
      <c r="H57" s="452">
        <v>3200000190</v>
      </c>
      <c r="I57" s="498" t="s">
        <v>503</v>
      </c>
      <c r="J57" s="507" t="s">
        <v>558</v>
      </c>
      <c r="L57" s="415"/>
      <c r="M57" s="416"/>
      <c r="N57" s="415"/>
    </row>
    <row r="58" spans="1:14">
      <c r="A58" s="442">
        <v>50</v>
      </c>
      <c r="B58" s="457" t="s">
        <v>327</v>
      </c>
      <c r="C58" s="448" t="s">
        <v>371</v>
      </c>
      <c r="D58" s="458">
        <v>36000</v>
      </c>
      <c r="E58" s="449">
        <f t="shared" si="0"/>
        <v>360</v>
      </c>
      <c r="F58" s="450">
        <f t="shared" si="1"/>
        <v>35640</v>
      </c>
      <c r="G58" s="498"/>
      <c r="H58" s="452">
        <v>3200000191</v>
      </c>
      <c r="I58" s="498" t="s">
        <v>503</v>
      </c>
      <c r="J58" s="507" t="s">
        <v>558</v>
      </c>
      <c r="L58" s="415"/>
      <c r="M58" s="416"/>
      <c r="N58" s="415"/>
    </row>
    <row r="59" spans="1:14">
      <c r="A59" s="719"/>
      <c r="B59" s="743"/>
      <c r="C59" s="723"/>
      <c r="D59" s="794">
        <f>SUM(D55:D58)</f>
        <v>89115</v>
      </c>
      <c r="E59" s="705">
        <f>SUM(E55:E58)</f>
        <v>891.15</v>
      </c>
      <c r="F59" s="706">
        <f>SUM(F55:F58)</f>
        <v>88223.85</v>
      </c>
      <c r="G59" s="728"/>
      <c r="H59" s="440"/>
      <c r="I59" s="732"/>
      <c r="J59" s="439"/>
      <c r="L59" s="415"/>
      <c r="M59" s="416"/>
      <c r="N59" s="415"/>
    </row>
    <row r="60" spans="1:14">
      <c r="A60" s="720"/>
      <c r="B60" s="742"/>
      <c r="C60" s="724"/>
      <c r="D60" s="744"/>
      <c r="E60" s="726"/>
      <c r="F60" s="727"/>
      <c r="G60" s="729"/>
      <c r="H60" s="730"/>
      <c r="I60" s="729"/>
      <c r="J60" s="734"/>
      <c r="L60" s="415"/>
      <c r="M60" s="416"/>
      <c r="N60" s="415"/>
    </row>
    <row r="61" spans="1:14" s="425" customFormat="1">
      <c r="A61" s="442">
        <v>51</v>
      </c>
      <c r="B61" s="469" t="s">
        <v>119</v>
      </c>
      <c r="C61" s="470" t="s">
        <v>372</v>
      </c>
      <c r="D61" s="471">
        <v>16380</v>
      </c>
      <c r="E61" s="471">
        <f t="shared" si="0"/>
        <v>163.80000000000001</v>
      </c>
      <c r="F61" s="472">
        <f t="shared" si="1"/>
        <v>16216.2</v>
      </c>
      <c r="G61" s="500"/>
      <c r="H61" s="452">
        <v>3200000192</v>
      </c>
      <c r="I61" s="498" t="s">
        <v>503</v>
      </c>
      <c r="J61" s="507" t="s">
        <v>558</v>
      </c>
      <c r="K61" s="412"/>
      <c r="L61" s="422"/>
      <c r="M61" s="695"/>
      <c r="N61" s="422"/>
    </row>
    <row r="62" spans="1:14">
      <c r="A62" s="508">
        <v>52</v>
      </c>
      <c r="B62" s="509" t="s">
        <v>244</v>
      </c>
      <c r="C62" s="516" t="s">
        <v>372</v>
      </c>
      <c r="D62" s="510">
        <v>15000</v>
      </c>
      <c r="E62" s="511">
        <f t="shared" si="0"/>
        <v>150</v>
      </c>
      <c r="F62" s="512">
        <f t="shared" si="1"/>
        <v>14850</v>
      </c>
      <c r="G62" s="513">
        <v>4850</v>
      </c>
      <c r="H62" s="514">
        <v>3200000193</v>
      </c>
      <c r="I62" s="513" t="s">
        <v>503</v>
      </c>
      <c r="J62" s="515" t="s">
        <v>561</v>
      </c>
      <c r="K62" s="514" t="s">
        <v>555</v>
      </c>
      <c r="L62" s="415"/>
      <c r="M62" s="416"/>
      <c r="N62" s="415"/>
    </row>
    <row r="63" spans="1:14">
      <c r="A63" s="442">
        <v>53</v>
      </c>
      <c r="B63" s="457" t="s">
        <v>247</v>
      </c>
      <c r="C63" s="444" t="s">
        <v>372</v>
      </c>
      <c r="D63" s="458">
        <v>15000</v>
      </c>
      <c r="E63" s="449">
        <f t="shared" si="0"/>
        <v>150</v>
      </c>
      <c r="F63" s="450">
        <f t="shared" si="1"/>
        <v>14850</v>
      </c>
      <c r="G63" s="498"/>
      <c r="H63" s="452">
        <v>3200000194</v>
      </c>
      <c r="I63" s="498" t="s">
        <v>503</v>
      </c>
      <c r="J63" s="507" t="s">
        <v>558</v>
      </c>
      <c r="L63" s="415"/>
      <c r="M63" s="416"/>
      <c r="N63" s="415"/>
    </row>
    <row r="64" spans="1:14">
      <c r="A64" s="442">
        <v>54</v>
      </c>
      <c r="B64" s="456" t="s">
        <v>299</v>
      </c>
      <c r="C64" s="444" t="s">
        <v>372</v>
      </c>
      <c r="D64" s="458">
        <v>15000</v>
      </c>
      <c r="E64" s="449">
        <f t="shared" ref="E64:E68" si="2">+D64*0.01</f>
        <v>150</v>
      </c>
      <c r="F64" s="450">
        <f t="shared" ref="F64:F68" si="3">+D64-E64</f>
        <v>14850</v>
      </c>
      <c r="G64" s="498"/>
      <c r="H64" s="452">
        <v>3200000195</v>
      </c>
      <c r="I64" s="498" t="s">
        <v>503</v>
      </c>
      <c r="J64" s="507" t="s">
        <v>558</v>
      </c>
      <c r="L64" s="415"/>
      <c r="M64" s="416"/>
      <c r="N64" s="415"/>
    </row>
    <row r="65" spans="1:14">
      <c r="A65" s="442">
        <v>55</v>
      </c>
      <c r="B65" s="456" t="s">
        <v>301</v>
      </c>
      <c r="C65" s="444" t="s">
        <v>372</v>
      </c>
      <c r="D65" s="453">
        <v>15000</v>
      </c>
      <c r="E65" s="449">
        <f t="shared" si="2"/>
        <v>150</v>
      </c>
      <c r="F65" s="450">
        <f t="shared" si="3"/>
        <v>14850</v>
      </c>
      <c r="G65" s="498"/>
      <c r="H65" s="452">
        <v>3200000196</v>
      </c>
      <c r="I65" s="498" t="s">
        <v>503</v>
      </c>
      <c r="J65" s="507" t="s">
        <v>558</v>
      </c>
      <c r="L65" s="415"/>
      <c r="M65" s="416"/>
      <c r="N65" s="415"/>
    </row>
    <row r="66" spans="1:14">
      <c r="A66" s="442">
        <v>56</v>
      </c>
      <c r="B66" s="456" t="s">
        <v>303</v>
      </c>
      <c r="C66" s="444" t="s">
        <v>372</v>
      </c>
      <c r="D66" s="453">
        <v>15000</v>
      </c>
      <c r="E66" s="449">
        <f t="shared" si="2"/>
        <v>150</v>
      </c>
      <c r="F66" s="450">
        <f t="shared" si="3"/>
        <v>14850</v>
      </c>
      <c r="G66" s="498"/>
      <c r="H66" s="452">
        <v>3200000197</v>
      </c>
      <c r="I66" s="498" t="s">
        <v>503</v>
      </c>
      <c r="J66" s="507" t="s">
        <v>558</v>
      </c>
      <c r="L66" s="415"/>
      <c r="M66" s="416"/>
      <c r="N66" s="415"/>
    </row>
    <row r="67" spans="1:14">
      <c r="A67" s="442">
        <v>57</v>
      </c>
      <c r="B67" s="456" t="s">
        <v>305</v>
      </c>
      <c r="C67" s="444" t="s">
        <v>372</v>
      </c>
      <c r="D67" s="453">
        <v>15000</v>
      </c>
      <c r="E67" s="449">
        <f t="shared" si="2"/>
        <v>150</v>
      </c>
      <c r="F67" s="450">
        <f t="shared" si="3"/>
        <v>14850</v>
      </c>
      <c r="G67" s="498"/>
      <c r="H67" s="452">
        <v>3200000198</v>
      </c>
      <c r="I67" s="498" t="s">
        <v>503</v>
      </c>
      <c r="J67" s="507" t="s">
        <v>558</v>
      </c>
      <c r="L67" s="415"/>
      <c r="M67" s="416"/>
      <c r="N67" s="415"/>
    </row>
    <row r="68" spans="1:14" s="432" customFormat="1">
      <c r="A68" s="536">
        <v>58</v>
      </c>
      <c r="B68" s="690" t="s">
        <v>330</v>
      </c>
      <c r="C68" s="691" t="s">
        <v>372</v>
      </c>
      <c r="D68" s="692">
        <v>20000</v>
      </c>
      <c r="E68" s="548">
        <f t="shared" si="2"/>
        <v>200</v>
      </c>
      <c r="F68" s="549">
        <f t="shared" si="3"/>
        <v>19800</v>
      </c>
      <c r="G68" s="701">
        <v>3900000095</v>
      </c>
      <c r="H68" s="543">
        <v>3200000199</v>
      </c>
      <c r="I68" s="542" t="s">
        <v>503</v>
      </c>
      <c r="J68" s="544" t="s">
        <v>551</v>
      </c>
      <c r="K68" s="693" t="s">
        <v>552</v>
      </c>
      <c r="L68" s="431"/>
      <c r="M68" s="696"/>
      <c r="N68" s="431"/>
    </row>
    <row r="69" spans="1:14" s="432" customFormat="1">
      <c r="A69" s="745"/>
      <c r="B69" s="748"/>
      <c r="C69" s="749"/>
      <c r="D69" s="796">
        <f>SUM(D61:D68)</f>
        <v>126380</v>
      </c>
      <c r="E69" s="797">
        <f>SUM(E61:E68)</f>
        <v>1263.8</v>
      </c>
      <c r="F69" s="798">
        <f>SUM(F61:F68)</f>
        <v>125116.2</v>
      </c>
      <c r="G69" s="755"/>
      <c r="H69" s="756"/>
      <c r="I69" s="757"/>
      <c r="J69" s="758"/>
      <c r="L69" s="431"/>
      <c r="M69" s="696"/>
      <c r="N69" s="431"/>
    </row>
    <row r="70" spans="1:14" s="432" customFormat="1">
      <c r="A70" s="746"/>
      <c r="B70" s="747"/>
      <c r="C70" s="750"/>
      <c r="D70" s="866">
        <f>D69-D68-D62+5000</f>
        <v>96380</v>
      </c>
      <c r="E70" s="861">
        <f>E69-E68</f>
        <v>1063.8</v>
      </c>
      <c r="F70" s="862">
        <f>F69-F68-F62+G62</f>
        <v>95316.2</v>
      </c>
      <c r="G70" s="754"/>
      <c r="H70" s="754"/>
      <c r="I70" s="759"/>
      <c r="J70" s="760"/>
      <c r="L70" s="431"/>
      <c r="M70" s="696"/>
      <c r="N70" s="431"/>
    </row>
    <row r="71" spans="1:14">
      <c r="A71" s="442">
        <v>59</v>
      </c>
      <c r="B71" s="467" t="s">
        <v>124</v>
      </c>
      <c r="C71" s="444" t="s">
        <v>373</v>
      </c>
      <c r="D71" s="466">
        <v>20700</v>
      </c>
      <c r="E71" s="449">
        <f>+D71*0.01</f>
        <v>207</v>
      </c>
      <c r="F71" s="450">
        <f>+D71-E71</f>
        <v>20493</v>
      </c>
      <c r="G71" s="498"/>
      <c r="H71" s="452">
        <v>3200000200</v>
      </c>
      <c r="I71" s="498" t="s">
        <v>503</v>
      </c>
      <c r="J71" s="507" t="s">
        <v>558</v>
      </c>
      <c r="L71" s="415"/>
      <c r="M71" s="416"/>
      <c r="N71" s="415"/>
    </row>
    <row r="72" spans="1:14">
      <c r="A72" s="442">
        <v>60</v>
      </c>
      <c r="B72" s="467" t="s">
        <v>129</v>
      </c>
      <c r="C72" s="444" t="s">
        <v>373</v>
      </c>
      <c r="D72" s="466">
        <v>17520</v>
      </c>
      <c r="E72" s="449">
        <f t="shared" ref="E72:E81" si="4">+D72*0.01</f>
        <v>175.20000000000002</v>
      </c>
      <c r="F72" s="450">
        <f t="shared" ref="F72:F80" si="5">+D72-E72</f>
        <v>17344.8</v>
      </c>
      <c r="G72" s="498"/>
      <c r="H72" s="452">
        <v>3200000201</v>
      </c>
      <c r="I72" s="498" t="s">
        <v>503</v>
      </c>
      <c r="J72" s="507" t="s">
        <v>558</v>
      </c>
      <c r="L72" s="415"/>
      <c r="M72" s="416"/>
      <c r="N72" s="415"/>
    </row>
    <row r="73" spans="1:14">
      <c r="A73" s="442">
        <v>61</v>
      </c>
      <c r="B73" s="467" t="s">
        <v>132</v>
      </c>
      <c r="C73" s="444" t="s">
        <v>373</v>
      </c>
      <c r="D73" s="466">
        <v>15600</v>
      </c>
      <c r="E73" s="449">
        <f t="shared" si="4"/>
        <v>156</v>
      </c>
      <c r="F73" s="450">
        <f t="shared" si="5"/>
        <v>15444</v>
      </c>
      <c r="G73" s="498"/>
      <c r="H73" s="452">
        <v>3200000202</v>
      </c>
      <c r="I73" s="498" t="s">
        <v>503</v>
      </c>
      <c r="J73" s="507" t="s">
        <v>558</v>
      </c>
      <c r="L73" s="415"/>
      <c r="M73" s="416"/>
      <c r="N73" s="415"/>
    </row>
    <row r="74" spans="1:14">
      <c r="A74" s="442">
        <v>62</v>
      </c>
      <c r="B74" s="467" t="s">
        <v>135</v>
      </c>
      <c r="C74" s="444" t="s">
        <v>373</v>
      </c>
      <c r="D74" s="466">
        <v>16610</v>
      </c>
      <c r="E74" s="449">
        <f t="shared" si="4"/>
        <v>166.1</v>
      </c>
      <c r="F74" s="450">
        <f t="shared" si="5"/>
        <v>16443.900000000001</v>
      </c>
      <c r="G74" s="498"/>
      <c r="H74" s="452">
        <v>3200000203</v>
      </c>
      <c r="I74" s="498" t="s">
        <v>503</v>
      </c>
      <c r="J74" s="507" t="s">
        <v>558</v>
      </c>
      <c r="L74" s="415"/>
      <c r="M74" s="416"/>
      <c r="N74" s="415"/>
    </row>
    <row r="75" spans="1:14">
      <c r="A75" s="442">
        <v>63</v>
      </c>
      <c r="B75" s="467" t="s">
        <v>137</v>
      </c>
      <c r="C75" s="444" t="s">
        <v>373</v>
      </c>
      <c r="D75" s="466">
        <v>20780</v>
      </c>
      <c r="E75" s="449">
        <f t="shared" si="4"/>
        <v>207.8</v>
      </c>
      <c r="F75" s="450">
        <f t="shared" si="5"/>
        <v>20572.2</v>
      </c>
      <c r="G75" s="498"/>
      <c r="H75" s="452">
        <v>3200000204</v>
      </c>
      <c r="I75" s="498" t="s">
        <v>503</v>
      </c>
      <c r="J75" s="507" t="s">
        <v>558</v>
      </c>
      <c r="L75" s="415"/>
      <c r="M75" s="416"/>
      <c r="N75" s="415"/>
    </row>
    <row r="76" spans="1:14">
      <c r="A76" s="442">
        <v>64</v>
      </c>
      <c r="B76" s="467" t="s">
        <v>250</v>
      </c>
      <c r="C76" s="444" t="s">
        <v>373</v>
      </c>
      <c r="D76" s="468">
        <v>25000</v>
      </c>
      <c r="E76" s="449">
        <f t="shared" si="4"/>
        <v>250</v>
      </c>
      <c r="F76" s="450">
        <f t="shared" si="5"/>
        <v>24750</v>
      </c>
      <c r="G76" s="498"/>
      <c r="H76" s="452">
        <v>3200000205</v>
      </c>
      <c r="I76" s="498" t="s">
        <v>503</v>
      </c>
      <c r="J76" s="507" t="s">
        <v>558</v>
      </c>
      <c r="L76" s="415"/>
      <c r="M76" s="416"/>
      <c r="N76" s="415"/>
    </row>
    <row r="77" spans="1:14">
      <c r="A77" s="508">
        <v>65</v>
      </c>
      <c r="B77" s="517" t="s">
        <v>254</v>
      </c>
      <c r="C77" s="516" t="s">
        <v>373</v>
      </c>
      <c r="D77" s="518">
        <v>16000</v>
      </c>
      <c r="E77" s="511">
        <f t="shared" si="4"/>
        <v>160</v>
      </c>
      <c r="F77" s="512">
        <f t="shared" si="5"/>
        <v>15840</v>
      </c>
      <c r="G77" s="513">
        <v>8373.33</v>
      </c>
      <c r="H77" s="514">
        <v>3200000206</v>
      </c>
      <c r="I77" s="513" t="s">
        <v>503</v>
      </c>
      <c r="J77" s="515" t="s">
        <v>561</v>
      </c>
      <c r="K77" s="514" t="s">
        <v>556</v>
      </c>
      <c r="L77" s="415"/>
      <c r="M77" s="416"/>
      <c r="N77" s="415"/>
    </row>
    <row r="78" spans="1:14">
      <c r="A78" s="442">
        <v>66</v>
      </c>
      <c r="B78" s="467" t="s">
        <v>257</v>
      </c>
      <c r="C78" s="444" t="s">
        <v>373</v>
      </c>
      <c r="D78" s="468">
        <v>16000</v>
      </c>
      <c r="E78" s="449">
        <f t="shared" si="4"/>
        <v>160</v>
      </c>
      <c r="F78" s="450">
        <f t="shared" si="5"/>
        <v>15840</v>
      </c>
      <c r="G78" s="498"/>
      <c r="H78" s="452">
        <v>3200000207</v>
      </c>
      <c r="I78" s="498" t="s">
        <v>503</v>
      </c>
      <c r="J78" s="507" t="s">
        <v>558</v>
      </c>
      <c r="L78" s="415"/>
      <c r="M78" s="416"/>
      <c r="N78" s="415"/>
    </row>
    <row r="79" spans="1:14">
      <c r="A79" s="442">
        <v>67</v>
      </c>
      <c r="B79" s="467" t="s">
        <v>259</v>
      </c>
      <c r="C79" s="444" t="s">
        <v>373</v>
      </c>
      <c r="D79" s="468">
        <v>17000</v>
      </c>
      <c r="E79" s="449">
        <f t="shared" si="4"/>
        <v>170</v>
      </c>
      <c r="F79" s="450">
        <f t="shared" si="5"/>
        <v>16830</v>
      </c>
      <c r="G79" s="498"/>
      <c r="H79" s="452">
        <v>3200000208</v>
      </c>
      <c r="I79" s="498" t="s">
        <v>503</v>
      </c>
      <c r="J79" s="507" t="s">
        <v>558</v>
      </c>
      <c r="L79" s="415"/>
      <c r="M79" s="416"/>
      <c r="N79" s="415"/>
    </row>
    <row r="80" spans="1:14">
      <c r="A80" s="442">
        <v>68</v>
      </c>
      <c r="B80" s="467" t="s">
        <v>307</v>
      </c>
      <c r="C80" s="444" t="s">
        <v>373</v>
      </c>
      <c r="D80" s="468">
        <v>15000</v>
      </c>
      <c r="E80" s="449">
        <f t="shared" si="4"/>
        <v>150</v>
      </c>
      <c r="F80" s="450">
        <f t="shared" si="5"/>
        <v>14850</v>
      </c>
      <c r="G80" s="498"/>
      <c r="H80" s="452">
        <v>3200000209</v>
      </c>
      <c r="I80" s="498" t="s">
        <v>503</v>
      </c>
      <c r="J80" s="507" t="s">
        <v>558</v>
      </c>
      <c r="L80" s="415"/>
      <c r="M80" s="416"/>
      <c r="N80" s="415"/>
    </row>
    <row r="81" spans="1:14" s="425" customFormat="1">
      <c r="A81" s="442">
        <v>69</v>
      </c>
      <c r="B81" s="473" t="s">
        <v>363</v>
      </c>
      <c r="C81" s="470" t="s">
        <v>373</v>
      </c>
      <c r="D81" s="474">
        <v>25000</v>
      </c>
      <c r="E81" s="449">
        <f t="shared" si="4"/>
        <v>250</v>
      </c>
      <c r="F81" s="450">
        <f>+D81-E81</f>
        <v>24750</v>
      </c>
      <c r="G81" s="500"/>
      <c r="H81" s="452">
        <v>3200000210</v>
      </c>
      <c r="I81" s="498" t="s">
        <v>503</v>
      </c>
      <c r="J81" s="507" t="s">
        <v>558</v>
      </c>
      <c r="K81" s="412"/>
      <c r="L81" s="422"/>
      <c r="M81" s="695"/>
      <c r="N81" s="422"/>
    </row>
    <row r="82" spans="1:14" s="425" customFormat="1">
      <c r="A82" s="719"/>
      <c r="B82" s="762"/>
      <c r="C82" s="749"/>
      <c r="D82" s="799">
        <f>SUM(D71:D81)</f>
        <v>205210</v>
      </c>
      <c r="E82" s="705">
        <f>SUM(E71:E81)</f>
        <v>2052.1000000000004</v>
      </c>
      <c r="F82" s="706">
        <f>SUM(F71:F81)</f>
        <v>203157.90000000002</v>
      </c>
      <c r="G82" s="763"/>
      <c r="H82" s="440"/>
      <c r="I82" s="732"/>
      <c r="J82" s="439"/>
      <c r="K82" s="412"/>
      <c r="L82" s="422"/>
      <c r="M82" s="695"/>
      <c r="N82" s="422"/>
    </row>
    <row r="83" spans="1:14" s="425" customFormat="1">
      <c r="A83" s="720"/>
      <c r="B83" s="761"/>
      <c r="C83" s="750"/>
      <c r="D83" s="863">
        <f>D82-D77+8533.33</f>
        <v>197743.33</v>
      </c>
      <c r="E83" s="864">
        <v>2052.1</v>
      </c>
      <c r="F83" s="865">
        <f>F82-F77+G77</f>
        <v>195691.23</v>
      </c>
      <c r="G83" s="759"/>
      <c r="H83" s="730"/>
      <c r="I83" s="729"/>
      <c r="J83" s="734"/>
      <c r="K83" s="412"/>
      <c r="L83" s="422"/>
      <c r="M83" s="695"/>
      <c r="N83" s="422"/>
    </row>
    <row r="84" spans="1:14">
      <c r="A84" s="442">
        <v>70</v>
      </c>
      <c r="B84" s="467" t="s">
        <v>141</v>
      </c>
      <c r="C84" s="444" t="s">
        <v>374</v>
      </c>
      <c r="D84" s="466">
        <v>23590</v>
      </c>
      <c r="E84" s="449">
        <f t="shared" si="0"/>
        <v>235.9</v>
      </c>
      <c r="F84" s="450">
        <f t="shared" si="1"/>
        <v>23354.1</v>
      </c>
      <c r="G84" s="498"/>
      <c r="H84" s="452">
        <v>3200000211</v>
      </c>
      <c r="I84" s="498" t="s">
        <v>557</v>
      </c>
      <c r="J84" s="507" t="s">
        <v>558</v>
      </c>
      <c r="L84" s="415"/>
      <c r="M84" s="416"/>
      <c r="N84" s="415"/>
    </row>
    <row r="85" spans="1:14">
      <c r="A85" s="442">
        <v>71</v>
      </c>
      <c r="B85" s="457" t="s">
        <v>144</v>
      </c>
      <c r="C85" s="444" t="s">
        <v>374</v>
      </c>
      <c r="D85" s="466">
        <v>20800</v>
      </c>
      <c r="E85" s="449">
        <f t="shared" si="0"/>
        <v>208</v>
      </c>
      <c r="F85" s="450">
        <f t="shared" si="1"/>
        <v>20592</v>
      </c>
      <c r="G85" s="498"/>
      <c r="H85" s="452">
        <v>3200000212</v>
      </c>
      <c r="I85" s="498" t="s">
        <v>557</v>
      </c>
      <c r="J85" s="507" t="s">
        <v>558</v>
      </c>
      <c r="L85" s="415"/>
      <c r="M85" s="416"/>
      <c r="N85" s="415"/>
    </row>
    <row r="86" spans="1:14">
      <c r="A86" s="442">
        <v>72</v>
      </c>
      <c r="B86" s="457" t="s">
        <v>262</v>
      </c>
      <c r="C86" s="444" t="s">
        <v>374</v>
      </c>
      <c r="D86" s="458">
        <v>21000</v>
      </c>
      <c r="E86" s="449">
        <f t="shared" si="0"/>
        <v>210</v>
      </c>
      <c r="F86" s="450">
        <f t="shared" si="1"/>
        <v>20790</v>
      </c>
      <c r="G86" s="498"/>
      <c r="H86" s="452">
        <v>3200000213</v>
      </c>
      <c r="I86" s="498" t="s">
        <v>557</v>
      </c>
      <c r="J86" s="507" t="s">
        <v>558</v>
      </c>
      <c r="L86" s="415"/>
      <c r="M86" s="416"/>
      <c r="N86" s="415"/>
    </row>
    <row r="87" spans="1:14">
      <c r="A87" s="442">
        <v>73</v>
      </c>
      <c r="B87" s="457" t="s">
        <v>266</v>
      </c>
      <c r="C87" s="444" t="s">
        <v>374</v>
      </c>
      <c r="D87" s="458">
        <v>22000</v>
      </c>
      <c r="E87" s="449">
        <f t="shared" si="0"/>
        <v>220</v>
      </c>
      <c r="F87" s="450">
        <f t="shared" si="1"/>
        <v>21780</v>
      </c>
      <c r="G87" s="498"/>
      <c r="H87" s="452">
        <v>3200000214</v>
      </c>
      <c r="I87" s="498" t="s">
        <v>557</v>
      </c>
      <c r="J87" s="507" t="s">
        <v>558</v>
      </c>
      <c r="L87" s="415"/>
      <c r="M87" s="416"/>
      <c r="N87" s="415"/>
    </row>
    <row r="88" spans="1:14">
      <c r="A88" s="719"/>
      <c r="B88" s="743"/>
      <c r="C88" s="764"/>
      <c r="D88" s="794">
        <f>SUM(D84:D87)</f>
        <v>87390</v>
      </c>
      <c r="E88" s="705">
        <f>SUM(E84:E87)</f>
        <v>873.9</v>
      </c>
      <c r="F88" s="706">
        <f>SUM(F84:F87)</f>
        <v>86516.1</v>
      </c>
      <c r="G88" s="728"/>
      <c r="H88" s="440"/>
      <c r="I88" s="732"/>
      <c r="J88" s="439"/>
      <c r="L88" s="415"/>
      <c r="M88" s="416"/>
      <c r="N88" s="415"/>
    </row>
    <row r="89" spans="1:14">
      <c r="A89" s="720"/>
      <c r="B89" s="742"/>
      <c r="C89" s="765"/>
      <c r="D89" s="744"/>
      <c r="E89" s="726"/>
      <c r="F89" s="727"/>
      <c r="G89" s="729"/>
      <c r="H89" s="730"/>
      <c r="I89" s="729"/>
      <c r="J89" s="734"/>
      <c r="L89" s="415"/>
      <c r="M89" s="416"/>
      <c r="N89" s="415"/>
    </row>
    <row r="90" spans="1:14" s="429" customFormat="1">
      <c r="A90" s="442">
        <v>74</v>
      </c>
      <c r="B90" s="467" t="s">
        <v>149</v>
      </c>
      <c r="C90" s="475" t="s">
        <v>375</v>
      </c>
      <c r="D90" s="466">
        <v>25709</v>
      </c>
      <c r="E90" s="449">
        <f t="shared" si="0"/>
        <v>257.09000000000003</v>
      </c>
      <c r="F90" s="450">
        <f t="shared" si="1"/>
        <v>25451.91</v>
      </c>
      <c r="G90" s="499"/>
      <c r="H90" s="452">
        <v>3200000215</v>
      </c>
      <c r="I90" s="498" t="s">
        <v>557</v>
      </c>
      <c r="J90" s="507" t="s">
        <v>558</v>
      </c>
      <c r="L90" s="426"/>
      <c r="M90" s="694"/>
      <c r="N90" s="426"/>
    </row>
    <row r="91" spans="1:14">
      <c r="A91" s="442">
        <v>75</v>
      </c>
      <c r="B91" s="467" t="s">
        <v>154</v>
      </c>
      <c r="C91" s="444" t="s">
        <v>375</v>
      </c>
      <c r="D91" s="466">
        <v>19760</v>
      </c>
      <c r="E91" s="449">
        <f t="shared" si="0"/>
        <v>197.6</v>
      </c>
      <c r="F91" s="450">
        <f t="shared" si="1"/>
        <v>19562.400000000001</v>
      </c>
      <c r="G91" s="498"/>
      <c r="H91" s="452">
        <v>3200000216</v>
      </c>
      <c r="I91" s="498" t="s">
        <v>557</v>
      </c>
      <c r="J91" s="507" t="s">
        <v>558</v>
      </c>
      <c r="L91" s="415"/>
      <c r="M91" s="416"/>
      <c r="N91" s="415"/>
    </row>
    <row r="92" spans="1:14">
      <c r="A92" s="442">
        <v>76</v>
      </c>
      <c r="B92" s="467" t="s">
        <v>158</v>
      </c>
      <c r="C92" s="444" t="s">
        <v>375</v>
      </c>
      <c r="D92" s="466">
        <v>15600</v>
      </c>
      <c r="E92" s="449">
        <f t="shared" ref="E92:E136" si="6">+D92*0.01</f>
        <v>156</v>
      </c>
      <c r="F92" s="450">
        <f t="shared" ref="F92:F135" si="7">+D92-E92</f>
        <v>15444</v>
      </c>
      <c r="G92" s="498"/>
      <c r="H92" s="452">
        <v>3200000217</v>
      </c>
      <c r="I92" s="498" t="s">
        <v>557</v>
      </c>
      <c r="J92" s="507" t="s">
        <v>558</v>
      </c>
      <c r="L92" s="415"/>
      <c r="M92" s="416"/>
      <c r="N92" s="415"/>
    </row>
    <row r="93" spans="1:14">
      <c r="A93" s="442">
        <v>77</v>
      </c>
      <c r="B93" s="467" t="s">
        <v>161</v>
      </c>
      <c r="C93" s="444" t="s">
        <v>375</v>
      </c>
      <c r="D93" s="466">
        <v>15600</v>
      </c>
      <c r="E93" s="449">
        <f t="shared" si="6"/>
        <v>156</v>
      </c>
      <c r="F93" s="450">
        <f t="shared" si="7"/>
        <v>15444</v>
      </c>
      <c r="G93" s="498"/>
      <c r="H93" s="452">
        <v>3200000218</v>
      </c>
      <c r="I93" s="498" t="s">
        <v>557</v>
      </c>
      <c r="J93" s="507" t="s">
        <v>558</v>
      </c>
      <c r="L93" s="415"/>
      <c r="M93" s="416"/>
      <c r="N93" s="415"/>
    </row>
    <row r="94" spans="1:14">
      <c r="A94" s="442">
        <v>78</v>
      </c>
      <c r="B94" s="467" t="s">
        <v>335</v>
      </c>
      <c r="C94" s="444" t="s">
        <v>375</v>
      </c>
      <c r="D94" s="468">
        <v>25000</v>
      </c>
      <c r="E94" s="449">
        <f t="shared" si="6"/>
        <v>250</v>
      </c>
      <c r="F94" s="450">
        <f t="shared" si="7"/>
        <v>24750</v>
      </c>
      <c r="G94" s="498"/>
      <c r="H94" s="452">
        <v>3200000219</v>
      </c>
      <c r="I94" s="498" t="s">
        <v>557</v>
      </c>
      <c r="J94" s="507" t="s">
        <v>558</v>
      </c>
      <c r="L94" s="415"/>
      <c r="M94" s="416"/>
      <c r="N94" s="415"/>
    </row>
    <row r="95" spans="1:14">
      <c r="A95" s="719"/>
      <c r="B95" s="767"/>
      <c r="C95" s="764"/>
      <c r="D95" s="799">
        <f>SUM(D90:D94)</f>
        <v>101669</v>
      </c>
      <c r="E95" s="705">
        <f>SUM(E90:E94)</f>
        <v>1016.69</v>
      </c>
      <c r="F95" s="706">
        <f>SUM(F90:F94)</f>
        <v>100652.31</v>
      </c>
      <c r="G95" s="728"/>
      <c r="H95" s="440"/>
      <c r="I95" s="732"/>
      <c r="J95" s="439"/>
      <c r="L95" s="415"/>
      <c r="M95" s="416"/>
      <c r="N95" s="415"/>
    </row>
    <row r="96" spans="1:14">
      <c r="A96" s="720"/>
      <c r="B96" s="766"/>
      <c r="C96" s="765"/>
      <c r="D96" s="768"/>
      <c r="E96" s="726"/>
      <c r="F96" s="727"/>
      <c r="G96" s="729"/>
      <c r="H96" s="730"/>
      <c r="I96" s="729"/>
      <c r="J96" s="734"/>
      <c r="L96" s="415"/>
      <c r="M96" s="416"/>
      <c r="N96" s="415"/>
    </row>
    <row r="97" spans="1:14">
      <c r="A97" s="442">
        <v>79</v>
      </c>
      <c r="B97" s="467" t="s">
        <v>164</v>
      </c>
      <c r="C97" s="444" t="s">
        <v>376</v>
      </c>
      <c r="D97" s="466">
        <v>20800</v>
      </c>
      <c r="E97" s="449">
        <f t="shared" si="6"/>
        <v>208</v>
      </c>
      <c r="F97" s="450">
        <f t="shared" si="7"/>
        <v>20592</v>
      </c>
      <c r="G97" s="498"/>
      <c r="H97" s="452">
        <v>3200000220</v>
      </c>
      <c r="I97" s="498" t="s">
        <v>557</v>
      </c>
      <c r="J97" s="507" t="s">
        <v>558</v>
      </c>
      <c r="L97" s="415"/>
      <c r="M97" s="416"/>
      <c r="N97" s="415"/>
    </row>
    <row r="98" spans="1:14">
      <c r="A98" s="442">
        <v>80</v>
      </c>
      <c r="B98" s="467" t="s">
        <v>169</v>
      </c>
      <c r="C98" s="444" t="s">
        <v>376</v>
      </c>
      <c r="D98" s="466">
        <v>20800</v>
      </c>
      <c r="E98" s="449">
        <f t="shared" si="6"/>
        <v>208</v>
      </c>
      <c r="F98" s="450">
        <f t="shared" si="7"/>
        <v>20592</v>
      </c>
      <c r="G98" s="498"/>
      <c r="H98" s="452">
        <v>3200000221</v>
      </c>
      <c r="I98" s="498" t="s">
        <v>557</v>
      </c>
      <c r="J98" s="507" t="s">
        <v>558</v>
      </c>
      <c r="L98" s="415"/>
      <c r="M98" s="416"/>
      <c r="N98" s="415"/>
    </row>
    <row r="99" spans="1:14">
      <c r="A99" s="442">
        <v>81</v>
      </c>
      <c r="B99" s="467" t="s">
        <v>172</v>
      </c>
      <c r="C99" s="444" t="s">
        <v>376</v>
      </c>
      <c r="D99" s="466">
        <v>15600</v>
      </c>
      <c r="E99" s="449">
        <f t="shared" si="6"/>
        <v>156</v>
      </c>
      <c r="F99" s="450">
        <f t="shared" si="7"/>
        <v>15444</v>
      </c>
      <c r="G99" s="498"/>
      <c r="H99" s="452">
        <v>3200000222</v>
      </c>
      <c r="I99" s="498" t="s">
        <v>557</v>
      </c>
      <c r="J99" s="507" t="s">
        <v>558</v>
      </c>
      <c r="L99" s="415"/>
      <c r="M99" s="416"/>
      <c r="N99" s="415"/>
    </row>
    <row r="100" spans="1:14">
      <c r="A100" s="442">
        <v>82</v>
      </c>
      <c r="B100" s="467" t="s">
        <v>175</v>
      </c>
      <c r="C100" s="444" t="s">
        <v>376</v>
      </c>
      <c r="D100" s="466">
        <v>15600</v>
      </c>
      <c r="E100" s="449">
        <f t="shared" si="6"/>
        <v>156</v>
      </c>
      <c r="F100" s="450">
        <f t="shared" si="7"/>
        <v>15444</v>
      </c>
      <c r="G100" s="498"/>
      <c r="H100" s="452">
        <v>3200000223</v>
      </c>
      <c r="I100" s="498" t="s">
        <v>557</v>
      </c>
      <c r="J100" s="507" t="s">
        <v>558</v>
      </c>
      <c r="L100" s="415"/>
      <c r="M100" s="416"/>
      <c r="N100" s="415"/>
    </row>
    <row r="101" spans="1:14">
      <c r="A101" s="508">
        <v>83</v>
      </c>
      <c r="B101" s="517" t="s">
        <v>273</v>
      </c>
      <c r="C101" s="516" t="s">
        <v>376</v>
      </c>
      <c r="D101" s="518">
        <v>15000</v>
      </c>
      <c r="E101" s="511">
        <f t="shared" si="6"/>
        <v>150</v>
      </c>
      <c r="F101" s="512">
        <f t="shared" si="7"/>
        <v>14850</v>
      </c>
      <c r="G101" s="513">
        <v>7350</v>
      </c>
      <c r="H101" s="514">
        <v>3200000224</v>
      </c>
      <c r="I101" s="513" t="s">
        <v>557</v>
      </c>
      <c r="J101" s="515" t="s">
        <v>561</v>
      </c>
      <c r="K101" s="514" t="s">
        <v>554</v>
      </c>
      <c r="L101" s="415"/>
      <c r="M101" s="416"/>
      <c r="N101" s="415"/>
    </row>
    <row r="102" spans="1:14" s="436" customFormat="1">
      <c r="A102" s="442">
        <v>84</v>
      </c>
      <c r="B102" s="473" t="s">
        <v>364</v>
      </c>
      <c r="C102" s="476" t="s">
        <v>376</v>
      </c>
      <c r="D102" s="474">
        <v>20000</v>
      </c>
      <c r="E102" s="471">
        <f t="shared" si="6"/>
        <v>200</v>
      </c>
      <c r="F102" s="472">
        <f t="shared" si="7"/>
        <v>19800</v>
      </c>
      <c r="G102" s="501"/>
      <c r="H102" s="452">
        <v>3200000225</v>
      </c>
      <c r="I102" s="498" t="s">
        <v>557</v>
      </c>
      <c r="J102" s="507" t="s">
        <v>558</v>
      </c>
      <c r="K102" s="412"/>
      <c r="L102" s="433"/>
      <c r="M102" s="697"/>
      <c r="N102" s="433"/>
    </row>
    <row r="103" spans="1:14" s="436" customFormat="1">
      <c r="A103" s="719"/>
      <c r="B103" s="762"/>
      <c r="C103" s="769"/>
      <c r="D103" s="799">
        <f>SUM(D97:D102)</f>
        <v>107800</v>
      </c>
      <c r="E103" s="705">
        <f>SUM(E97:E102)</f>
        <v>1078</v>
      </c>
      <c r="F103" s="706">
        <f>SUM(F97:F102)</f>
        <v>106722</v>
      </c>
      <c r="G103" s="772"/>
      <c r="H103" s="440"/>
      <c r="I103" s="732"/>
      <c r="J103" s="439"/>
      <c r="K103" s="412"/>
      <c r="L103" s="433"/>
      <c r="M103" s="697"/>
      <c r="N103" s="433"/>
    </row>
    <row r="104" spans="1:14" s="436" customFormat="1">
      <c r="A104" s="720"/>
      <c r="B104" s="761"/>
      <c r="C104" s="770"/>
      <c r="D104" s="863">
        <f>D103-D101+7500</f>
        <v>100300</v>
      </c>
      <c r="E104" s="864">
        <v>1078</v>
      </c>
      <c r="F104" s="865">
        <f>F103-F101+G101</f>
        <v>99222</v>
      </c>
      <c r="G104" s="771"/>
      <c r="H104" s="730"/>
      <c r="I104" s="729"/>
      <c r="J104" s="734"/>
      <c r="K104" s="412"/>
      <c r="L104" s="433"/>
      <c r="M104" s="697"/>
      <c r="N104" s="433"/>
    </row>
    <row r="105" spans="1:14">
      <c r="A105" s="442">
        <v>85</v>
      </c>
      <c r="B105" s="456" t="s">
        <v>179</v>
      </c>
      <c r="C105" s="477" t="s">
        <v>377</v>
      </c>
      <c r="D105" s="466">
        <v>20800</v>
      </c>
      <c r="E105" s="449">
        <f>+D105*0.01</f>
        <v>208</v>
      </c>
      <c r="F105" s="450">
        <f t="shared" si="7"/>
        <v>20592</v>
      </c>
      <c r="G105" s="498"/>
      <c r="H105" s="452">
        <v>3200000226</v>
      </c>
      <c r="I105" s="498" t="s">
        <v>557</v>
      </c>
      <c r="J105" s="507" t="s">
        <v>558</v>
      </c>
      <c r="L105" s="415"/>
      <c r="M105" s="416"/>
      <c r="N105" s="415"/>
    </row>
    <row r="106" spans="1:14">
      <c r="A106" s="442">
        <v>86</v>
      </c>
      <c r="B106" s="456" t="s">
        <v>183</v>
      </c>
      <c r="C106" s="477" t="s">
        <v>377</v>
      </c>
      <c r="D106" s="466">
        <v>23880</v>
      </c>
      <c r="E106" s="449">
        <f t="shared" si="6"/>
        <v>238.8</v>
      </c>
      <c r="F106" s="450">
        <f t="shared" si="7"/>
        <v>23641.200000000001</v>
      </c>
      <c r="G106" s="498"/>
      <c r="H106" s="452">
        <v>3200000227</v>
      </c>
      <c r="I106" s="498" t="s">
        <v>557</v>
      </c>
      <c r="J106" s="507" t="s">
        <v>558</v>
      </c>
      <c r="L106" s="415"/>
      <c r="M106" s="416"/>
      <c r="N106" s="415"/>
    </row>
    <row r="107" spans="1:14">
      <c r="A107" s="442">
        <v>87</v>
      </c>
      <c r="B107" s="456" t="s">
        <v>186</v>
      </c>
      <c r="C107" s="477" t="s">
        <v>377</v>
      </c>
      <c r="D107" s="466">
        <v>26000</v>
      </c>
      <c r="E107" s="449">
        <f t="shared" si="6"/>
        <v>260</v>
      </c>
      <c r="F107" s="450">
        <f t="shared" si="7"/>
        <v>25740</v>
      </c>
      <c r="G107" s="498"/>
      <c r="H107" s="452">
        <v>3200000228</v>
      </c>
      <c r="I107" s="498" t="s">
        <v>557</v>
      </c>
      <c r="J107" s="507" t="s">
        <v>558</v>
      </c>
      <c r="L107" s="415"/>
      <c r="M107" s="416"/>
      <c r="N107" s="415"/>
    </row>
    <row r="108" spans="1:14">
      <c r="A108" s="442">
        <v>88</v>
      </c>
      <c r="B108" s="456" t="s">
        <v>281</v>
      </c>
      <c r="C108" s="477" t="s">
        <v>377</v>
      </c>
      <c r="D108" s="468">
        <v>30000</v>
      </c>
      <c r="E108" s="449">
        <f t="shared" si="6"/>
        <v>300</v>
      </c>
      <c r="F108" s="450">
        <f t="shared" si="7"/>
        <v>29700</v>
      </c>
      <c r="G108" s="498"/>
      <c r="H108" s="452">
        <v>3200000229</v>
      </c>
      <c r="I108" s="498" t="s">
        <v>557</v>
      </c>
      <c r="J108" s="507" t="s">
        <v>558</v>
      </c>
      <c r="L108" s="415"/>
      <c r="M108" s="416"/>
      <c r="N108" s="415"/>
    </row>
    <row r="109" spans="1:14">
      <c r="A109" s="442">
        <v>89</v>
      </c>
      <c r="B109" s="467" t="s">
        <v>340</v>
      </c>
      <c r="C109" s="477" t="s">
        <v>377</v>
      </c>
      <c r="D109" s="468">
        <v>25000</v>
      </c>
      <c r="E109" s="449">
        <f>+D109*0.01</f>
        <v>250</v>
      </c>
      <c r="F109" s="450">
        <f>+D109-E109</f>
        <v>24750</v>
      </c>
      <c r="G109" s="498"/>
      <c r="H109" s="452">
        <v>3200000230</v>
      </c>
      <c r="I109" s="498" t="s">
        <v>557</v>
      </c>
      <c r="J109" s="507" t="s">
        <v>558</v>
      </c>
      <c r="L109" s="415"/>
      <c r="M109" s="416"/>
      <c r="N109" s="415"/>
    </row>
    <row r="110" spans="1:14">
      <c r="A110" s="719"/>
      <c r="B110" s="767"/>
      <c r="C110" s="773"/>
      <c r="D110" s="799">
        <f>SUM(D105:D109)</f>
        <v>125680</v>
      </c>
      <c r="E110" s="705">
        <f>SUM(E105:E109)</f>
        <v>1256.8</v>
      </c>
      <c r="F110" s="706">
        <f>SUM(F105:F109)</f>
        <v>124423.2</v>
      </c>
      <c r="G110" s="728"/>
      <c r="H110" s="440"/>
      <c r="I110" s="732"/>
      <c r="J110" s="439"/>
      <c r="L110" s="415"/>
      <c r="M110" s="416"/>
      <c r="N110" s="415"/>
    </row>
    <row r="111" spans="1:14">
      <c r="A111" s="720"/>
      <c r="B111" s="766"/>
      <c r="C111" s="774"/>
      <c r="D111" s="768"/>
      <c r="E111" s="726"/>
      <c r="F111" s="727"/>
      <c r="G111" s="729"/>
      <c r="H111" s="730"/>
      <c r="I111" s="729"/>
      <c r="J111" s="734"/>
      <c r="L111" s="415"/>
      <c r="M111" s="416"/>
      <c r="N111" s="415"/>
    </row>
    <row r="112" spans="1:14">
      <c r="A112" s="442">
        <v>90</v>
      </c>
      <c r="B112" s="467" t="s">
        <v>190</v>
      </c>
      <c r="C112" s="444" t="s">
        <v>378</v>
      </c>
      <c r="D112" s="466">
        <v>19760</v>
      </c>
      <c r="E112" s="449">
        <f t="shared" si="6"/>
        <v>197.6</v>
      </c>
      <c r="F112" s="450">
        <f t="shared" si="7"/>
        <v>19562.400000000001</v>
      </c>
      <c r="G112" s="498"/>
      <c r="H112" s="452">
        <v>3200000231</v>
      </c>
      <c r="I112" s="498" t="s">
        <v>557</v>
      </c>
      <c r="J112" s="507" t="s">
        <v>558</v>
      </c>
      <c r="L112" s="415"/>
      <c r="M112" s="416"/>
      <c r="N112" s="415"/>
    </row>
    <row r="113" spans="1:16">
      <c r="A113" s="442">
        <v>91</v>
      </c>
      <c r="B113" s="457" t="s">
        <v>194</v>
      </c>
      <c r="C113" s="444" t="s">
        <v>378</v>
      </c>
      <c r="D113" s="466">
        <v>20800</v>
      </c>
      <c r="E113" s="449">
        <f t="shared" si="6"/>
        <v>208</v>
      </c>
      <c r="F113" s="450">
        <f t="shared" si="7"/>
        <v>20592</v>
      </c>
      <c r="G113" s="498"/>
      <c r="H113" s="452">
        <v>3200000232</v>
      </c>
      <c r="I113" s="498" t="s">
        <v>557</v>
      </c>
      <c r="J113" s="507" t="s">
        <v>558</v>
      </c>
      <c r="L113" s="415"/>
      <c r="M113" s="416"/>
      <c r="N113" s="415"/>
    </row>
    <row r="114" spans="1:16">
      <c r="A114" s="442">
        <v>92</v>
      </c>
      <c r="B114" s="457" t="s">
        <v>195</v>
      </c>
      <c r="C114" s="444" t="s">
        <v>378</v>
      </c>
      <c r="D114" s="466">
        <v>15600</v>
      </c>
      <c r="E114" s="449">
        <f t="shared" si="6"/>
        <v>156</v>
      </c>
      <c r="F114" s="450">
        <f t="shared" si="7"/>
        <v>15444</v>
      </c>
      <c r="G114" s="498"/>
      <c r="H114" s="452">
        <v>3200000233</v>
      </c>
      <c r="I114" s="498" t="s">
        <v>557</v>
      </c>
      <c r="J114" s="507" t="s">
        <v>558</v>
      </c>
      <c r="L114" s="415"/>
      <c r="M114" s="416"/>
      <c r="N114" s="415"/>
    </row>
    <row r="115" spans="1:16">
      <c r="A115" s="442">
        <v>93</v>
      </c>
      <c r="B115" s="457" t="s">
        <v>309</v>
      </c>
      <c r="C115" s="444" t="s">
        <v>378</v>
      </c>
      <c r="D115" s="458">
        <v>25000</v>
      </c>
      <c r="E115" s="449">
        <f t="shared" ref="E115" si="8">+D115*0.01</f>
        <v>250</v>
      </c>
      <c r="F115" s="450">
        <f>+D115-E115</f>
        <v>24750</v>
      </c>
      <c r="G115" s="498"/>
      <c r="H115" s="452">
        <v>3200000234</v>
      </c>
      <c r="I115" s="498" t="s">
        <v>557</v>
      </c>
      <c r="J115" s="507" t="s">
        <v>558</v>
      </c>
      <c r="L115" s="415"/>
      <c r="M115" s="416"/>
      <c r="N115" s="415"/>
    </row>
    <row r="116" spans="1:16">
      <c r="A116" s="719"/>
      <c r="B116" s="743"/>
      <c r="C116" s="764"/>
      <c r="D116" s="794">
        <f>SUM(D112:D115)</f>
        <v>81160</v>
      </c>
      <c r="E116" s="705">
        <f>SUM(E112:E115)</f>
        <v>811.6</v>
      </c>
      <c r="F116" s="706">
        <f>SUM(F112:F115)</f>
        <v>80348.399999999994</v>
      </c>
      <c r="G116" s="728"/>
      <c r="H116" s="440"/>
      <c r="I116" s="732"/>
      <c r="J116" s="439"/>
      <c r="L116" s="415"/>
      <c r="M116" s="416"/>
      <c r="N116" s="415"/>
    </row>
    <row r="117" spans="1:16">
      <c r="A117" s="720"/>
      <c r="B117" s="742"/>
      <c r="C117" s="765"/>
      <c r="D117" s="744"/>
      <c r="E117" s="726"/>
      <c r="F117" s="727"/>
      <c r="G117" s="729"/>
      <c r="H117" s="730"/>
      <c r="I117" s="729"/>
      <c r="J117" s="734"/>
      <c r="L117" s="415"/>
      <c r="M117" s="416"/>
      <c r="N117" s="415"/>
    </row>
    <row r="118" spans="1:16">
      <c r="A118" s="442">
        <v>94</v>
      </c>
      <c r="B118" s="478" t="s">
        <v>277</v>
      </c>
      <c r="C118" s="477" t="s">
        <v>379</v>
      </c>
      <c r="D118" s="479">
        <v>15000</v>
      </c>
      <c r="E118" s="449">
        <f t="shared" si="6"/>
        <v>150</v>
      </c>
      <c r="F118" s="450">
        <f t="shared" si="7"/>
        <v>14850</v>
      </c>
      <c r="G118" s="498"/>
      <c r="H118" s="452">
        <v>3200000235</v>
      </c>
      <c r="I118" s="498" t="s">
        <v>557</v>
      </c>
      <c r="J118" s="507" t="s">
        <v>558</v>
      </c>
      <c r="L118" s="415"/>
      <c r="M118" s="416"/>
      <c r="N118" s="415"/>
      <c r="P118" s="437"/>
    </row>
    <row r="119" spans="1:16">
      <c r="A119" s="442">
        <v>95</v>
      </c>
      <c r="B119" s="478" t="s">
        <v>279</v>
      </c>
      <c r="C119" s="477" t="s">
        <v>379</v>
      </c>
      <c r="D119" s="479">
        <v>15000</v>
      </c>
      <c r="E119" s="449">
        <f t="shared" si="6"/>
        <v>150</v>
      </c>
      <c r="F119" s="450">
        <f t="shared" si="7"/>
        <v>14850</v>
      </c>
      <c r="G119" s="498"/>
      <c r="H119" s="452">
        <v>3200000236</v>
      </c>
      <c r="I119" s="498" t="s">
        <v>557</v>
      </c>
      <c r="J119" s="507" t="s">
        <v>558</v>
      </c>
      <c r="L119" s="415"/>
      <c r="M119" s="416"/>
      <c r="N119" s="415"/>
    </row>
    <row r="120" spans="1:16">
      <c r="A120" s="442">
        <v>96</v>
      </c>
      <c r="B120" s="478" t="s">
        <v>365</v>
      </c>
      <c r="C120" s="477" t="s">
        <v>379</v>
      </c>
      <c r="D120" s="479">
        <v>15000</v>
      </c>
      <c r="E120" s="449">
        <f t="shared" si="6"/>
        <v>150</v>
      </c>
      <c r="F120" s="450">
        <f t="shared" si="7"/>
        <v>14850</v>
      </c>
      <c r="G120" s="498"/>
      <c r="H120" s="452">
        <v>3200000237</v>
      </c>
      <c r="I120" s="498" t="s">
        <v>557</v>
      </c>
      <c r="J120" s="507" t="s">
        <v>558</v>
      </c>
      <c r="L120" s="415"/>
      <c r="M120" s="416"/>
      <c r="N120" s="415"/>
    </row>
    <row r="121" spans="1:16">
      <c r="A121" s="719"/>
      <c r="B121" s="776"/>
      <c r="C121" s="777"/>
      <c r="D121" s="800">
        <f>SUM(D118:D120)</f>
        <v>45000</v>
      </c>
      <c r="E121" s="705">
        <f>SUM(E118:E120)</f>
        <v>450</v>
      </c>
      <c r="F121" s="706">
        <f>SUM(F118:F120)</f>
        <v>44550</v>
      </c>
      <c r="G121" s="728"/>
      <c r="H121" s="440"/>
      <c r="I121" s="732"/>
      <c r="J121" s="439"/>
      <c r="L121" s="415"/>
      <c r="M121" s="416"/>
      <c r="N121" s="415"/>
    </row>
    <row r="122" spans="1:16">
      <c r="A122" s="720"/>
      <c r="B122" s="775"/>
      <c r="C122" s="774"/>
      <c r="D122" s="778"/>
      <c r="E122" s="738"/>
      <c r="F122" s="739"/>
      <c r="G122" s="729"/>
      <c r="H122" s="730"/>
      <c r="I122" s="729"/>
      <c r="J122" s="734"/>
      <c r="L122" s="415"/>
      <c r="M122" s="416"/>
      <c r="N122" s="415"/>
    </row>
    <row r="123" spans="1:16">
      <c r="A123" s="442">
        <v>97</v>
      </c>
      <c r="B123" s="478" t="s">
        <v>269</v>
      </c>
      <c r="C123" s="477" t="s">
        <v>380</v>
      </c>
      <c r="D123" s="479">
        <v>15000</v>
      </c>
      <c r="E123" s="449">
        <f t="shared" si="6"/>
        <v>150</v>
      </c>
      <c r="F123" s="450">
        <f t="shared" si="7"/>
        <v>14850</v>
      </c>
      <c r="G123" s="498"/>
      <c r="H123" s="452">
        <v>3200000238</v>
      </c>
      <c r="I123" s="498" t="s">
        <v>557</v>
      </c>
      <c r="J123" s="507" t="s">
        <v>558</v>
      </c>
      <c r="L123" s="415"/>
      <c r="M123" s="416"/>
      <c r="N123" s="415"/>
    </row>
    <row r="124" spans="1:16">
      <c r="A124" s="719"/>
      <c r="B124" s="776"/>
      <c r="C124" s="773"/>
      <c r="D124" s="800">
        <v>15000</v>
      </c>
      <c r="E124" s="705">
        <f t="shared" ref="E124" si="9">+D124*0.01</f>
        <v>150</v>
      </c>
      <c r="F124" s="706">
        <f t="shared" ref="F124" si="10">+D124-E124</f>
        <v>14850</v>
      </c>
      <c r="G124" s="728"/>
      <c r="H124" s="440"/>
      <c r="I124" s="732"/>
      <c r="J124" s="439"/>
      <c r="L124" s="415"/>
      <c r="M124" s="416"/>
      <c r="N124" s="415"/>
    </row>
    <row r="125" spans="1:16">
      <c r="A125" s="720"/>
      <c r="B125" s="775"/>
      <c r="C125" s="774"/>
      <c r="D125" s="779"/>
      <c r="E125" s="726"/>
      <c r="F125" s="727"/>
      <c r="G125" s="729"/>
      <c r="H125" s="730"/>
      <c r="I125" s="729"/>
      <c r="J125" s="734"/>
      <c r="L125" s="415"/>
      <c r="M125" s="416"/>
      <c r="N125" s="415"/>
    </row>
    <row r="126" spans="1:16">
      <c r="A126" s="442">
        <v>98</v>
      </c>
      <c r="B126" s="519" t="s">
        <v>431</v>
      </c>
      <c r="C126" s="477" t="s">
        <v>442</v>
      </c>
      <c r="D126" s="479">
        <v>30000</v>
      </c>
      <c r="E126" s="449">
        <f t="shared" si="6"/>
        <v>300</v>
      </c>
      <c r="F126" s="450">
        <f t="shared" si="7"/>
        <v>29700</v>
      </c>
      <c r="G126" s="498"/>
      <c r="H126" s="452">
        <v>3400000176</v>
      </c>
      <c r="I126" s="498" t="s">
        <v>557</v>
      </c>
      <c r="J126" s="507" t="s">
        <v>558</v>
      </c>
      <c r="L126" s="415"/>
      <c r="M126" s="416"/>
      <c r="N126" s="415"/>
    </row>
    <row r="127" spans="1:16">
      <c r="A127" s="442">
        <v>99</v>
      </c>
      <c r="B127" s="519" t="s">
        <v>432</v>
      </c>
      <c r="C127" s="477" t="s">
        <v>442</v>
      </c>
      <c r="D127" s="479">
        <v>30000</v>
      </c>
      <c r="E127" s="449">
        <f t="shared" si="6"/>
        <v>300</v>
      </c>
      <c r="F127" s="450">
        <f t="shared" si="7"/>
        <v>29700</v>
      </c>
      <c r="G127" s="498"/>
      <c r="H127" s="452">
        <v>3400000177</v>
      </c>
      <c r="I127" s="498" t="s">
        <v>557</v>
      </c>
      <c r="J127" s="507" t="s">
        <v>558</v>
      </c>
      <c r="L127" s="415"/>
      <c r="M127" s="416"/>
      <c r="N127" s="415"/>
    </row>
    <row r="128" spans="1:16">
      <c r="A128" s="442">
        <v>100</v>
      </c>
      <c r="B128" s="519" t="s">
        <v>433</v>
      </c>
      <c r="C128" s="477" t="s">
        <v>442</v>
      </c>
      <c r="D128" s="699">
        <v>22000</v>
      </c>
      <c r="E128" s="493">
        <f t="shared" si="6"/>
        <v>220</v>
      </c>
      <c r="F128" s="494">
        <f t="shared" si="7"/>
        <v>21780</v>
      </c>
      <c r="G128" s="498"/>
      <c r="H128" s="452">
        <v>3400000178</v>
      </c>
      <c r="I128" s="498" t="s">
        <v>557</v>
      </c>
      <c r="J128" s="507" t="s">
        <v>511</v>
      </c>
      <c r="L128" s="415"/>
      <c r="M128" s="416"/>
      <c r="N128" s="415"/>
    </row>
    <row r="129" spans="1:14">
      <c r="A129" s="442">
        <v>101</v>
      </c>
      <c r="B129" s="519" t="s">
        <v>434</v>
      </c>
      <c r="C129" s="477" t="s">
        <v>442</v>
      </c>
      <c r="D129" s="699">
        <v>22000</v>
      </c>
      <c r="E129" s="493">
        <f t="shared" si="6"/>
        <v>220</v>
      </c>
      <c r="F129" s="494">
        <f t="shared" si="7"/>
        <v>21780</v>
      </c>
      <c r="G129" s="498"/>
      <c r="H129" s="452">
        <v>3400000179</v>
      </c>
      <c r="I129" s="498" t="s">
        <v>557</v>
      </c>
      <c r="J129" s="507" t="s">
        <v>558</v>
      </c>
      <c r="L129" s="415"/>
      <c r="M129" s="416"/>
      <c r="N129" s="415"/>
    </row>
    <row r="130" spans="1:14">
      <c r="A130" s="442">
        <v>102</v>
      </c>
      <c r="B130" s="519" t="s">
        <v>435</v>
      </c>
      <c r="C130" s="477" t="s">
        <v>442</v>
      </c>
      <c r="D130" s="699">
        <v>22000</v>
      </c>
      <c r="E130" s="493">
        <f t="shared" si="6"/>
        <v>220</v>
      </c>
      <c r="F130" s="494">
        <f t="shared" si="7"/>
        <v>21780</v>
      </c>
      <c r="G130" s="498"/>
      <c r="H130" s="452">
        <v>3400000180</v>
      </c>
      <c r="I130" s="498" t="s">
        <v>557</v>
      </c>
      <c r="J130" s="507" t="s">
        <v>511</v>
      </c>
      <c r="L130" s="415"/>
      <c r="M130" s="416"/>
      <c r="N130" s="415"/>
    </row>
    <row r="131" spans="1:14">
      <c r="A131" s="442">
        <v>103</v>
      </c>
      <c r="B131" s="519" t="s">
        <v>436</v>
      </c>
      <c r="C131" s="477" t="s">
        <v>442</v>
      </c>
      <c r="D131" s="699">
        <v>15000</v>
      </c>
      <c r="E131" s="493">
        <f t="shared" si="6"/>
        <v>150</v>
      </c>
      <c r="F131" s="494">
        <f t="shared" si="7"/>
        <v>14850</v>
      </c>
      <c r="G131" s="498"/>
      <c r="H131" s="452">
        <v>3400000181</v>
      </c>
      <c r="I131" s="498" t="s">
        <v>557</v>
      </c>
      <c r="J131" s="507" t="s">
        <v>558</v>
      </c>
      <c r="L131" s="415"/>
      <c r="M131" s="416"/>
      <c r="N131" s="415"/>
    </row>
    <row r="132" spans="1:14">
      <c r="A132" s="442">
        <v>104</v>
      </c>
      <c r="B132" s="519" t="s">
        <v>437</v>
      </c>
      <c r="C132" s="477" t="s">
        <v>442</v>
      </c>
      <c r="D132" s="699">
        <v>15000</v>
      </c>
      <c r="E132" s="493">
        <f t="shared" si="6"/>
        <v>150</v>
      </c>
      <c r="F132" s="494">
        <f t="shared" si="7"/>
        <v>14850</v>
      </c>
      <c r="G132" s="498"/>
      <c r="H132" s="452">
        <v>3400000182</v>
      </c>
      <c r="I132" s="498" t="s">
        <v>557</v>
      </c>
      <c r="J132" s="507" t="s">
        <v>558</v>
      </c>
      <c r="L132" s="415"/>
      <c r="M132" s="416"/>
      <c r="N132" s="415"/>
    </row>
    <row r="133" spans="1:14">
      <c r="A133" s="442">
        <v>105</v>
      </c>
      <c r="B133" s="519" t="s">
        <v>438</v>
      </c>
      <c r="C133" s="477" t="s">
        <v>442</v>
      </c>
      <c r="D133" s="699">
        <v>15000</v>
      </c>
      <c r="E133" s="493">
        <f t="shared" si="6"/>
        <v>150</v>
      </c>
      <c r="F133" s="494">
        <f t="shared" si="7"/>
        <v>14850</v>
      </c>
      <c r="G133" s="498"/>
      <c r="H133" s="452">
        <v>3400000183</v>
      </c>
      <c r="I133" s="498" t="s">
        <v>557</v>
      </c>
      <c r="J133" s="507" t="s">
        <v>511</v>
      </c>
      <c r="L133" s="415"/>
      <c r="M133" s="416"/>
      <c r="N133" s="415"/>
    </row>
    <row r="134" spans="1:14">
      <c r="A134" s="442">
        <v>106</v>
      </c>
      <c r="B134" s="519" t="s">
        <v>439</v>
      </c>
      <c r="C134" s="477" t="s">
        <v>442</v>
      </c>
      <c r="D134" s="699">
        <v>15000</v>
      </c>
      <c r="E134" s="493">
        <f t="shared" si="6"/>
        <v>150</v>
      </c>
      <c r="F134" s="494">
        <f t="shared" si="7"/>
        <v>14850</v>
      </c>
      <c r="G134" s="498"/>
      <c r="H134" s="452">
        <v>3400000184</v>
      </c>
      <c r="I134" s="498" t="s">
        <v>557</v>
      </c>
      <c r="J134" s="507" t="s">
        <v>558</v>
      </c>
      <c r="L134" s="415"/>
      <c r="M134" s="416"/>
      <c r="N134" s="415"/>
    </row>
    <row r="135" spans="1:14">
      <c r="A135" s="442">
        <v>107</v>
      </c>
      <c r="B135" s="519" t="s">
        <v>440</v>
      </c>
      <c r="C135" s="477" t="s">
        <v>442</v>
      </c>
      <c r="D135" s="699">
        <v>15000</v>
      </c>
      <c r="E135" s="493">
        <f t="shared" si="6"/>
        <v>150</v>
      </c>
      <c r="F135" s="494">
        <f t="shared" si="7"/>
        <v>14850</v>
      </c>
      <c r="G135" s="498"/>
      <c r="H135" s="452">
        <v>3400000185</v>
      </c>
      <c r="I135" s="498" t="s">
        <v>557</v>
      </c>
      <c r="J135" s="507" t="s">
        <v>558</v>
      </c>
      <c r="L135" s="415"/>
      <c r="M135" s="416"/>
      <c r="N135" s="415"/>
    </row>
    <row r="136" spans="1:14" s="436" customFormat="1">
      <c r="A136" s="536">
        <v>108</v>
      </c>
      <c r="B136" s="707" t="s">
        <v>441</v>
      </c>
      <c r="C136" s="708" t="s">
        <v>442</v>
      </c>
      <c r="D136" s="709">
        <v>15000</v>
      </c>
      <c r="E136" s="548">
        <f t="shared" si="6"/>
        <v>150</v>
      </c>
      <c r="F136" s="549">
        <f>+D136-E136</f>
        <v>14850</v>
      </c>
      <c r="G136" s="542"/>
      <c r="H136" s="543">
        <v>3400000186</v>
      </c>
      <c r="I136" s="542" t="s">
        <v>557</v>
      </c>
      <c r="J136" s="544" t="s">
        <v>553</v>
      </c>
      <c r="K136" s="693" t="s">
        <v>552</v>
      </c>
      <c r="L136" s="433"/>
      <c r="M136" s="697"/>
      <c r="N136" s="433"/>
    </row>
    <row r="137" spans="1:14" s="436" customFormat="1">
      <c r="A137" s="781"/>
      <c r="B137" s="783"/>
      <c r="C137" s="784"/>
      <c r="D137" s="801">
        <f>SUM(D126:D136)</f>
        <v>216000</v>
      </c>
      <c r="E137" s="797">
        <f>SUM(E126:E136)</f>
        <v>2160</v>
      </c>
      <c r="F137" s="798">
        <f>SUM(F126:F136)</f>
        <v>213840</v>
      </c>
      <c r="G137" s="786"/>
      <c r="H137" s="789"/>
      <c r="I137" s="791"/>
      <c r="J137" s="793"/>
      <c r="K137" s="412"/>
      <c r="L137" s="433"/>
      <c r="M137" s="697"/>
      <c r="N137" s="433"/>
    </row>
    <row r="138" spans="1:14" s="436" customFormat="1">
      <c r="A138" s="780"/>
      <c r="B138" s="782"/>
      <c r="C138" s="785"/>
      <c r="D138" s="860">
        <f>D137-D136</f>
        <v>201000</v>
      </c>
      <c r="E138" s="861">
        <f>E137-E136</f>
        <v>2010</v>
      </c>
      <c r="F138" s="862">
        <f>F137-F136</f>
        <v>198990</v>
      </c>
      <c r="G138" s="787"/>
      <c r="H138" s="788"/>
      <c r="I138" s="790"/>
      <c r="J138" s="792"/>
      <c r="K138" s="412"/>
      <c r="L138" s="433"/>
      <c r="M138" s="697"/>
      <c r="N138" s="433"/>
    </row>
    <row r="139" spans="1:14">
      <c r="A139" s="442">
        <v>109</v>
      </c>
      <c r="B139" s="452" t="s">
        <v>412</v>
      </c>
      <c r="C139" s="480" t="s">
        <v>429</v>
      </c>
      <c r="D139" s="481">
        <v>40000</v>
      </c>
      <c r="E139" s="482">
        <f>D139*1%</f>
        <v>400</v>
      </c>
      <c r="F139" s="483">
        <f>D139-E139</f>
        <v>39600</v>
      </c>
      <c r="G139" s="498"/>
      <c r="H139" s="452">
        <v>3200000239</v>
      </c>
      <c r="I139" s="498" t="s">
        <v>557</v>
      </c>
      <c r="J139" s="507" t="s">
        <v>558</v>
      </c>
      <c r="L139" s="415"/>
      <c r="M139" s="416"/>
      <c r="N139" s="415"/>
    </row>
    <row r="140" spans="1:14">
      <c r="A140" s="442">
        <v>110</v>
      </c>
      <c r="B140" s="452" t="s">
        <v>413</v>
      </c>
      <c r="C140" s="480" t="s">
        <v>429</v>
      </c>
      <c r="D140" s="484">
        <v>19873</v>
      </c>
      <c r="E140" s="482">
        <f t="shared" ref="E140:E153" si="11">D140*1%</f>
        <v>198.73000000000002</v>
      </c>
      <c r="F140" s="483">
        <f t="shared" ref="F140:F153" si="12">D140-E140</f>
        <v>19674.27</v>
      </c>
      <c r="G140" s="498"/>
      <c r="H140" s="452">
        <v>3200000240</v>
      </c>
      <c r="I140" s="498" t="s">
        <v>557</v>
      </c>
      <c r="J140" s="507" t="s">
        <v>558</v>
      </c>
      <c r="L140" s="415"/>
      <c r="M140" s="416"/>
      <c r="N140" s="415"/>
    </row>
    <row r="141" spans="1:14">
      <c r="A141" s="442">
        <v>111</v>
      </c>
      <c r="B141" s="485" t="s">
        <v>414</v>
      </c>
      <c r="C141" s="480" t="s">
        <v>429</v>
      </c>
      <c r="D141" s="484">
        <v>17408</v>
      </c>
      <c r="E141" s="482">
        <f t="shared" si="11"/>
        <v>174.08</v>
      </c>
      <c r="F141" s="483">
        <f t="shared" si="12"/>
        <v>17233.919999999998</v>
      </c>
      <c r="G141" s="498"/>
      <c r="H141" s="452">
        <v>3200000241</v>
      </c>
      <c r="I141" s="498" t="s">
        <v>557</v>
      </c>
      <c r="J141" s="507" t="s">
        <v>558</v>
      </c>
      <c r="L141" s="415"/>
      <c r="M141" s="416"/>
      <c r="N141" s="415"/>
    </row>
    <row r="142" spans="1:14">
      <c r="A142" s="442">
        <v>112</v>
      </c>
      <c r="B142" s="335" t="s">
        <v>415</v>
      </c>
      <c r="C142" s="480" t="s">
        <v>429</v>
      </c>
      <c r="D142" s="484">
        <v>15000</v>
      </c>
      <c r="E142" s="482">
        <f t="shared" si="11"/>
        <v>150</v>
      </c>
      <c r="F142" s="483">
        <f t="shared" si="12"/>
        <v>14850</v>
      </c>
      <c r="G142" s="498"/>
      <c r="H142" s="452">
        <v>3200000242</v>
      </c>
      <c r="I142" s="498" t="s">
        <v>557</v>
      </c>
      <c r="J142" s="507" t="s">
        <v>558</v>
      </c>
      <c r="L142" s="415"/>
      <c r="M142" s="416"/>
      <c r="N142" s="415"/>
    </row>
    <row r="143" spans="1:14">
      <c r="A143" s="442">
        <v>113</v>
      </c>
      <c r="B143" s="485" t="s">
        <v>416</v>
      </c>
      <c r="C143" s="480" t="s">
        <v>429</v>
      </c>
      <c r="D143" s="484">
        <v>17408</v>
      </c>
      <c r="E143" s="482">
        <f t="shared" si="11"/>
        <v>174.08</v>
      </c>
      <c r="F143" s="483">
        <f t="shared" si="12"/>
        <v>17233.919999999998</v>
      </c>
      <c r="G143" s="498"/>
      <c r="H143" s="452">
        <v>3200000243</v>
      </c>
      <c r="I143" s="498" t="s">
        <v>557</v>
      </c>
      <c r="J143" s="507" t="s">
        <v>558</v>
      </c>
      <c r="L143" s="415"/>
      <c r="M143" s="416"/>
      <c r="N143" s="415"/>
    </row>
    <row r="144" spans="1:14">
      <c r="A144" s="442">
        <v>114</v>
      </c>
      <c r="B144" s="335" t="s">
        <v>417</v>
      </c>
      <c r="C144" s="480" t="s">
        <v>429</v>
      </c>
      <c r="D144" s="484">
        <v>16142</v>
      </c>
      <c r="E144" s="482">
        <f t="shared" si="11"/>
        <v>161.42000000000002</v>
      </c>
      <c r="F144" s="483">
        <f t="shared" si="12"/>
        <v>15980.58</v>
      </c>
      <c r="G144" s="498"/>
      <c r="H144" s="452">
        <v>3200000244</v>
      </c>
      <c r="I144" s="498" t="s">
        <v>557</v>
      </c>
      <c r="J144" s="507" t="s">
        <v>558</v>
      </c>
      <c r="L144" s="415"/>
      <c r="M144" s="416"/>
      <c r="N144" s="415"/>
    </row>
    <row r="145" spans="1:14">
      <c r="A145" s="442">
        <v>115</v>
      </c>
      <c r="B145" s="335" t="s">
        <v>418</v>
      </c>
      <c r="C145" s="480" t="s">
        <v>429</v>
      </c>
      <c r="D145" s="484">
        <v>16142</v>
      </c>
      <c r="E145" s="482">
        <f t="shared" si="11"/>
        <v>161.42000000000002</v>
      </c>
      <c r="F145" s="483">
        <f t="shared" si="12"/>
        <v>15980.58</v>
      </c>
      <c r="G145" s="498"/>
      <c r="H145" s="452">
        <v>3200000245</v>
      </c>
      <c r="I145" s="498" t="s">
        <v>557</v>
      </c>
      <c r="J145" s="507" t="s">
        <v>558</v>
      </c>
      <c r="L145" s="415"/>
      <c r="M145" s="416"/>
      <c r="N145" s="415"/>
    </row>
    <row r="146" spans="1:14">
      <c r="A146" s="442">
        <v>116</v>
      </c>
      <c r="B146" s="335" t="s">
        <v>419</v>
      </c>
      <c r="C146" s="480" t="s">
        <v>429</v>
      </c>
      <c r="D146" s="484">
        <v>15000</v>
      </c>
      <c r="E146" s="482">
        <f t="shared" si="11"/>
        <v>150</v>
      </c>
      <c r="F146" s="483">
        <f t="shared" si="12"/>
        <v>14850</v>
      </c>
      <c r="G146" s="498"/>
      <c r="H146" s="452">
        <v>3200000246</v>
      </c>
      <c r="I146" s="498" t="s">
        <v>557</v>
      </c>
      <c r="J146" s="507" t="s">
        <v>558</v>
      </c>
      <c r="L146" s="415"/>
      <c r="M146" s="416"/>
      <c r="N146" s="415"/>
    </row>
    <row r="147" spans="1:14">
      <c r="A147" s="442">
        <v>117</v>
      </c>
      <c r="B147" s="485" t="s">
        <v>420</v>
      </c>
      <c r="C147" s="480" t="s">
        <v>429</v>
      </c>
      <c r="D147" s="484">
        <v>19133</v>
      </c>
      <c r="E147" s="482">
        <f t="shared" si="11"/>
        <v>191.33</v>
      </c>
      <c r="F147" s="483">
        <f t="shared" si="12"/>
        <v>18941.669999999998</v>
      </c>
      <c r="G147" s="498"/>
      <c r="H147" s="452">
        <v>3200000247</v>
      </c>
      <c r="I147" s="498" t="s">
        <v>557</v>
      </c>
      <c r="J147" s="507" t="s">
        <v>558</v>
      </c>
      <c r="L147" s="415"/>
      <c r="M147" s="416"/>
      <c r="N147" s="415"/>
    </row>
    <row r="148" spans="1:14">
      <c r="A148" s="442">
        <v>118</v>
      </c>
      <c r="B148" s="335" t="s">
        <v>421</v>
      </c>
      <c r="C148" s="480" t="s">
        <v>429</v>
      </c>
      <c r="D148" s="484">
        <v>16300</v>
      </c>
      <c r="E148" s="482">
        <f t="shared" si="11"/>
        <v>163</v>
      </c>
      <c r="F148" s="483">
        <f t="shared" si="12"/>
        <v>16137</v>
      </c>
      <c r="G148" s="498"/>
      <c r="H148" s="452">
        <v>3200000248</v>
      </c>
      <c r="I148" s="498" t="s">
        <v>557</v>
      </c>
      <c r="J148" s="507" t="s">
        <v>558</v>
      </c>
      <c r="L148" s="415"/>
      <c r="M148" s="416"/>
      <c r="N148" s="415"/>
    </row>
    <row r="149" spans="1:14">
      <c r="A149" s="442">
        <v>119</v>
      </c>
      <c r="B149" s="335" t="s">
        <v>423</v>
      </c>
      <c r="C149" s="480" t="s">
        <v>429</v>
      </c>
      <c r="D149" s="484">
        <v>16142</v>
      </c>
      <c r="E149" s="482">
        <f t="shared" si="11"/>
        <v>161.42000000000002</v>
      </c>
      <c r="F149" s="483">
        <f t="shared" si="12"/>
        <v>15980.58</v>
      </c>
      <c r="G149" s="498"/>
      <c r="H149" s="452">
        <v>3200000249</v>
      </c>
      <c r="I149" s="498" t="s">
        <v>557</v>
      </c>
      <c r="J149" s="507" t="s">
        <v>558</v>
      </c>
      <c r="L149" s="415"/>
      <c r="M149" s="416"/>
      <c r="N149" s="415"/>
    </row>
    <row r="150" spans="1:14">
      <c r="A150" s="442">
        <v>120</v>
      </c>
      <c r="B150" s="335" t="s">
        <v>424</v>
      </c>
      <c r="C150" s="480" t="s">
        <v>429</v>
      </c>
      <c r="D150" s="484">
        <v>15000</v>
      </c>
      <c r="E150" s="482">
        <f t="shared" si="11"/>
        <v>150</v>
      </c>
      <c r="F150" s="483">
        <f t="shared" si="12"/>
        <v>14850</v>
      </c>
      <c r="G150" s="498"/>
      <c r="H150" s="452">
        <v>3200000250</v>
      </c>
      <c r="I150" s="498" t="s">
        <v>557</v>
      </c>
      <c r="J150" s="507" t="s">
        <v>558</v>
      </c>
      <c r="L150" s="415"/>
      <c r="M150" s="416"/>
      <c r="N150" s="415"/>
    </row>
    <row r="151" spans="1:14">
      <c r="A151" s="442">
        <v>121</v>
      </c>
      <c r="B151" s="335" t="s">
        <v>425</v>
      </c>
      <c r="C151" s="480" t="s">
        <v>429</v>
      </c>
      <c r="D151" s="484">
        <v>16142</v>
      </c>
      <c r="E151" s="482">
        <f t="shared" si="11"/>
        <v>161.42000000000002</v>
      </c>
      <c r="F151" s="483">
        <f t="shared" si="12"/>
        <v>15980.58</v>
      </c>
      <c r="G151" s="498"/>
      <c r="H151" s="452">
        <v>3200000251</v>
      </c>
      <c r="I151" s="498" t="s">
        <v>557</v>
      </c>
      <c r="J151" s="507" t="s">
        <v>558</v>
      </c>
      <c r="L151" s="415"/>
      <c r="M151" s="416"/>
      <c r="N151" s="415"/>
    </row>
    <row r="152" spans="1:14">
      <c r="A152" s="442">
        <v>122</v>
      </c>
      <c r="B152" s="335" t="s">
        <v>427</v>
      </c>
      <c r="C152" s="480" t="s">
        <v>429</v>
      </c>
      <c r="D152" s="484">
        <v>14500</v>
      </c>
      <c r="E152" s="482">
        <f t="shared" si="11"/>
        <v>145</v>
      </c>
      <c r="F152" s="483">
        <f t="shared" si="12"/>
        <v>14355</v>
      </c>
      <c r="G152" s="498"/>
      <c r="H152" s="452">
        <v>3200000252</v>
      </c>
      <c r="I152" s="498" t="s">
        <v>557</v>
      </c>
      <c r="J152" s="507" t="s">
        <v>558</v>
      </c>
      <c r="L152" s="415"/>
      <c r="M152" s="416"/>
      <c r="N152" s="415"/>
    </row>
    <row r="153" spans="1:14">
      <c r="A153" s="442">
        <v>123</v>
      </c>
      <c r="B153" s="335" t="s">
        <v>428</v>
      </c>
      <c r="C153" s="480" t="s">
        <v>429</v>
      </c>
      <c r="D153" s="484">
        <v>9500</v>
      </c>
      <c r="E153" s="482">
        <f t="shared" si="11"/>
        <v>95</v>
      </c>
      <c r="F153" s="483">
        <f t="shared" si="12"/>
        <v>9405</v>
      </c>
      <c r="G153" s="498"/>
      <c r="H153" s="452">
        <v>3200000253</v>
      </c>
      <c r="I153" s="498" t="s">
        <v>557</v>
      </c>
      <c r="J153" s="507" t="s">
        <v>558</v>
      </c>
      <c r="L153" s="415"/>
      <c r="M153" s="416"/>
      <c r="N153" s="415"/>
    </row>
    <row r="154" spans="1:14" s="436" customFormat="1">
      <c r="A154" s="442">
        <v>124</v>
      </c>
      <c r="B154" s="486" t="s">
        <v>422</v>
      </c>
      <c r="C154" s="487" t="s">
        <v>429</v>
      </c>
      <c r="D154" s="484">
        <v>15000</v>
      </c>
      <c r="E154" s="488">
        <f>D154*1%</f>
        <v>150</v>
      </c>
      <c r="F154" s="489">
        <f>D154-E154</f>
        <v>14850</v>
      </c>
      <c r="G154" s="501"/>
      <c r="H154" s="452">
        <v>3200000254</v>
      </c>
      <c r="I154" s="498" t="s">
        <v>557</v>
      </c>
      <c r="J154" s="507" t="s">
        <v>558</v>
      </c>
      <c r="K154" s="412"/>
      <c r="L154" s="433"/>
      <c r="M154" s="697"/>
      <c r="N154" s="433"/>
    </row>
    <row r="155" spans="1:14" s="436" customFormat="1">
      <c r="A155" s="442">
        <v>125</v>
      </c>
      <c r="B155" s="486" t="s">
        <v>426</v>
      </c>
      <c r="C155" s="487" t="s">
        <v>429</v>
      </c>
      <c r="D155" s="484">
        <v>15000</v>
      </c>
      <c r="E155" s="488">
        <f>D155*1%</f>
        <v>150</v>
      </c>
      <c r="F155" s="489">
        <f>D155-E155</f>
        <v>14850</v>
      </c>
      <c r="G155" s="501"/>
      <c r="H155" s="452">
        <v>3200000255</v>
      </c>
      <c r="I155" s="498" t="s">
        <v>557</v>
      </c>
      <c r="J155" s="507" t="s">
        <v>558</v>
      </c>
      <c r="K155" s="412"/>
      <c r="L155" s="433"/>
      <c r="M155" s="697"/>
      <c r="N155" s="433"/>
    </row>
    <row r="156" spans="1:14">
      <c r="A156" s="442">
        <v>126</v>
      </c>
      <c r="B156" s="452" t="s">
        <v>445</v>
      </c>
      <c r="C156" s="490" t="s">
        <v>446</v>
      </c>
      <c r="D156" s="482">
        <v>20000</v>
      </c>
      <c r="E156" s="482">
        <f>D156*1%</f>
        <v>200</v>
      </c>
      <c r="F156" s="451">
        <f>D156-E156</f>
        <v>19800</v>
      </c>
      <c r="G156" s="498"/>
      <c r="H156" s="452">
        <v>3200000256</v>
      </c>
      <c r="I156" s="498" t="s">
        <v>557</v>
      </c>
      <c r="J156" s="507" t="s">
        <v>558</v>
      </c>
      <c r="L156" s="415"/>
      <c r="M156" s="416"/>
      <c r="N156" s="415"/>
    </row>
    <row r="157" spans="1:14">
      <c r="A157" s="442">
        <v>127</v>
      </c>
      <c r="B157" s="452" t="s">
        <v>444</v>
      </c>
      <c r="C157" s="490" t="s">
        <v>446</v>
      </c>
      <c r="D157" s="482">
        <v>30000</v>
      </c>
      <c r="E157" s="482">
        <f>D157*1%</f>
        <v>300</v>
      </c>
      <c r="F157" s="451">
        <f>D157-E157</f>
        <v>29700</v>
      </c>
      <c r="G157" s="498"/>
      <c r="H157" s="452">
        <v>3200000257</v>
      </c>
      <c r="I157" s="498" t="s">
        <v>557</v>
      </c>
      <c r="J157" s="507" t="s">
        <v>558</v>
      </c>
      <c r="L157" s="415"/>
      <c r="M157" s="416"/>
      <c r="N157" s="415"/>
    </row>
    <row r="158" spans="1:14">
      <c r="A158" s="442">
        <v>128</v>
      </c>
      <c r="B158" s="452" t="s">
        <v>443</v>
      </c>
      <c r="C158" s="490" t="s">
        <v>446</v>
      </c>
      <c r="D158" s="482">
        <v>35000</v>
      </c>
      <c r="E158" s="482">
        <f>D158*1%</f>
        <v>350</v>
      </c>
      <c r="F158" s="451">
        <f>D158-E158</f>
        <v>34650</v>
      </c>
      <c r="G158" s="498"/>
      <c r="H158" s="452">
        <v>3200000258</v>
      </c>
      <c r="I158" s="498" t="s">
        <v>557</v>
      </c>
      <c r="J158" s="507" t="s">
        <v>558</v>
      </c>
      <c r="L158" s="415"/>
      <c r="M158" s="416"/>
      <c r="N158" s="415"/>
    </row>
    <row r="159" spans="1:14">
      <c r="A159" s="802"/>
      <c r="D159" s="804">
        <f>SUM(D139:D158)</f>
        <v>378690</v>
      </c>
      <c r="E159" s="804">
        <f>SUM(E139:E158)</f>
        <v>3786.9</v>
      </c>
      <c r="F159" s="805">
        <f>SUM(F139:F158)</f>
        <v>374903.1</v>
      </c>
      <c r="G159" s="803"/>
      <c r="I159" s="803"/>
      <c r="L159" s="415"/>
      <c r="M159" s="416"/>
      <c r="N159" s="415"/>
    </row>
    <row r="160" spans="1:14">
      <c r="F160" s="438"/>
      <c r="I160" s="502"/>
    </row>
    <row r="161" spans="1:14">
      <c r="A161" s="948" t="s">
        <v>484</v>
      </c>
      <c r="B161" s="948"/>
      <c r="I161" s="502"/>
    </row>
    <row r="162" spans="1:14">
      <c r="A162" s="710">
        <v>1</v>
      </c>
      <c r="B162" s="711" t="s">
        <v>332</v>
      </c>
      <c r="C162" s="712" t="s">
        <v>372</v>
      </c>
      <c r="D162" s="713">
        <v>25000</v>
      </c>
      <c r="E162" s="714">
        <f>+D162*0.01</f>
        <v>250</v>
      </c>
      <c r="F162" s="715">
        <f>+D162-E162</f>
        <v>24750</v>
      </c>
      <c r="G162" s="716"/>
      <c r="H162" s="717">
        <v>3200000264</v>
      </c>
      <c r="I162" s="716" t="s">
        <v>498</v>
      </c>
      <c r="J162" s="718"/>
      <c r="K162" s="415"/>
      <c r="L162" s="415"/>
      <c r="M162" s="416"/>
      <c r="N162" s="415"/>
    </row>
    <row r="163" spans="1:14" s="425" customFormat="1">
      <c r="A163" s="442">
        <v>2</v>
      </c>
      <c r="B163" s="469" t="s">
        <v>490</v>
      </c>
      <c r="C163" s="470" t="s">
        <v>491</v>
      </c>
      <c r="D163" s="495">
        <v>15000</v>
      </c>
      <c r="E163" s="493">
        <f>+D163*0.01</f>
        <v>150</v>
      </c>
      <c r="F163" s="494">
        <f>+D163-E163</f>
        <v>14850</v>
      </c>
      <c r="G163" s="498"/>
      <c r="H163" s="497">
        <v>3200000265</v>
      </c>
      <c r="I163" s="498" t="s">
        <v>498</v>
      </c>
      <c r="J163" s="507" t="s">
        <v>534</v>
      </c>
      <c r="K163" s="422"/>
      <c r="L163" s="422"/>
      <c r="M163" s="695"/>
      <c r="N163" s="422"/>
    </row>
    <row r="164" spans="1:14">
      <c r="A164" s="442">
        <v>3</v>
      </c>
      <c r="B164" s="452" t="s">
        <v>492</v>
      </c>
      <c r="C164" s="490" t="s">
        <v>493</v>
      </c>
      <c r="D164" s="482">
        <v>15000</v>
      </c>
      <c r="E164" s="493">
        <f t="shared" ref="E164:E175" si="13">+D164*0.01</f>
        <v>150</v>
      </c>
      <c r="F164" s="494">
        <f t="shared" ref="F164:F175" si="14">+D164-E164</f>
        <v>14850</v>
      </c>
      <c r="G164" s="498"/>
      <c r="H164" s="452">
        <v>3200000266</v>
      </c>
      <c r="I164" s="498" t="s">
        <v>498</v>
      </c>
      <c r="J164" s="507" t="s">
        <v>534</v>
      </c>
    </row>
    <row r="165" spans="1:14">
      <c r="A165" s="442">
        <v>4</v>
      </c>
      <c r="B165" s="496" t="s">
        <v>494</v>
      </c>
      <c r="C165" s="490" t="s">
        <v>493</v>
      </c>
      <c r="D165" s="482">
        <v>15000</v>
      </c>
      <c r="E165" s="493">
        <f t="shared" si="13"/>
        <v>150</v>
      </c>
      <c r="F165" s="494">
        <f t="shared" si="14"/>
        <v>14850</v>
      </c>
      <c r="G165" s="498"/>
      <c r="H165" s="497">
        <v>3200000267</v>
      </c>
      <c r="I165" s="498" t="s">
        <v>498</v>
      </c>
      <c r="J165" s="507" t="s">
        <v>534</v>
      </c>
    </row>
    <row r="166" spans="1:14">
      <c r="A166" s="442">
        <v>5</v>
      </c>
      <c r="B166" s="452" t="s">
        <v>495</v>
      </c>
      <c r="C166" s="490" t="s">
        <v>496</v>
      </c>
      <c r="D166" s="482">
        <v>15000</v>
      </c>
      <c r="E166" s="493">
        <f t="shared" si="13"/>
        <v>150</v>
      </c>
      <c r="F166" s="494">
        <f t="shared" si="14"/>
        <v>14850</v>
      </c>
      <c r="G166" s="498"/>
      <c r="H166" s="452">
        <v>3200000268</v>
      </c>
      <c r="I166" s="498" t="s">
        <v>498</v>
      </c>
      <c r="J166" s="507" t="s">
        <v>534</v>
      </c>
    </row>
    <row r="167" spans="1:14">
      <c r="A167" s="442">
        <v>6</v>
      </c>
      <c r="B167" s="452" t="s">
        <v>497</v>
      </c>
      <c r="C167" s="490" t="s">
        <v>496</v>
      </c>
      <c r="D167" s="482">
        <v>15000</v>
      </c>
      <c r="E167" s="482">
        <f t="shared" si="13"/>
        <v>150</v>
      </c>
      <c r="F167" s="451">
        <f t="shared" si="14"/>
        <v>14850</v>
      </c>
      <c r="G167" s="498"/>
      <c r="H167" s="452">
        <v>3200000269</v>
      </c>
      <c r="I167" s="498" t="s">
        <v>498</v>
      </c>
      <c r="J167" s="507" t="s">
        <v>534</v>
      </c>
    </row>
    <row r="168" spans="1:14" s="425" customFormat="1">
      <c r="A168" s="442">
        <v>7</v>
      </c>
      <c r="B168" s="460" t="s">
        <v>293</v>
      </c>
      <c r="C168" s="461" t="s">
        <v>508</v>
      </c>
      <c r="D168" s="462">
        <v>15000</v>
      </c>
      <c r="E168" s="463">
        <f>+D168*0.01</f>
        <v>150</v>
      </c>
      <c r="F168" s="464">
        <f>+D168-E168</f>
        <v>14850</v>
      </c>
      <c r="G168" s="465"/>
      <c r="H168" s="452">
        <v>3200000170</v>
      </c>
      <c r="I168" s="465" t="s">
        <v>503</v>
      </c>
      <c r="J168" s="507" t="s">
        <v>534</v>
      </c>
      <c r="L168" s="422"/>
      <c r="M168" s="695"/>
      <c r="N168" s="422"/>
    </row>
    <row r="169" spans="1:14">
      <c r="A169" s="442">
        <v>8</v>
      </c>
      <c r="B169" s="452" t="s">
        <v>499</v>
      </c>
      <c r="C169" s="490" t="s">
        <v>500</v>
      </c>
      <c r="D169" s="482">
        <v>15000</v>
      </c>
      <c r="E169" s="482">
        <f t="shared" si="13"/>
        <v>150</v>
      </c>
      <c r="F169" s="451">
        <f t="shared" si="14"/>
        <v>14850</v>
      </c>
      <c r="G169" s="498"/>
      <c r="H169" s="452">
        <v>3200000279</v>
      </c>
      <c r="I169" s="498" t="s">
        <v>504</v>
      </c>
      <c r="J169" s="507" t="s">
        <v>543</v>
      </c>
    </row>
    <row r="170" spans="1:14">
      <c r="A170" s="442">
        <v>9</v>
      </c>
      <c r="B170" s="452" t="s">
        <v>501</v>
      </c>
      <c r="C170" s="490" t="s">
        <v>500</v>
      </c>
      <c r="D170" s="482">
        <v>15000</v>
      </c>
      <c r="E170" s="482">
        <f t="shared" si="13"/>
        <v>150</v>
      </c>
      <c r="F170" s="451">
        <f t="shared" si="14"/>
        <v>14850</v>
      </c>
      <c r="G170" s="498"/>
      <c r="H170" s="452">
        <v>3200000280</v>
      </c>
      <c r="I170" s="498" t="s">
        <v>504</v>
      </c>
      <c r="J170" s="507" t="s">
        <v>543</v>
      </c>
    </row>
    <row r="171" spans="1:14">
      <c r="A171" s="442">
        <v>10</v>
      </c>
      <c r="B171" s="452" t="s">
        <v>502</v>
      </c>
      <c r="C171" s="490" t="s">
        <v>429</v>
      </c>
      <c r="D171" s="482">
        <v>11500</v>
      </c>
      <c r="E171" s="482">
        <f t="shared" si="13"/>
        <v>115</v>
      </c>
      <c r="F171" s="451">
        <f t="shared" si="14"/>
        <v>11385</v>
      </c>
      <c r="G171" s="498">
        <v>15000</v>
      </c>
      <c r="H171" s="452">
        <v>3200000284</v>
      </c>
      <c r="I171" s="498" t="s">
        <v>504</v>
      </c>
      <c r="J171" s="507" t="s">
        <v>534</v>
      </c>
    </row>
    <row r="172" spans="1:14">
      <c r="A172" s="442">
        <v>11</v>
      </c>
      <c r="B172" s="452" t="s">
        <v>506</v>
      </c>
      <c r="C172" s="490" t="s">
        <v>429</v>
      </c>
      <c r="D172" s="482">
        <v>12000</v>
      </c>
      <c r="E172" s="482">
        <f t="shared" si="13"/>
        <v>120</v>
      </c>
      <c r="F172" s="451">
        <f t="shared" si="14"/>
        <v>11880</v>
      </c>
      <c r="G172" s="498">
        <v>15000</v>
      </c>
      <c r="H172" s="452">
        <v>3200000285</v>
      </c>
      <c r="I172" s="498" t="s">
        <v>504</v>
      </c>
      <c r="J172" s="507" t="s">
        <v>534</v>
      </c>
    </row>
    <row r="173" spans="1:14">
      <c r="A173" s="442">
        <v>12</v>
      </c>
      <c r="B173" s="452" t="s">
        <v>507</v>
      </c>
      <c r="C173" s="490" t="s">
        <v>429</v>
      </c>
      <c r="D173" s="482">
        <v>8500</v>
      </c>
      <c r="E173" s="482">
        <f t="shared" si="13"/>
        <v>85</v>
      </c>
      <c r="F173" s="451">
        <f t="shared" si="14"/>
        <v>8415</v>
      </c>
      <c r="G173" s="498">
        <v>15000</v>
      </c>
      <c r="H173" s="452">
        <v>3200000286</v>
      </c>
      <c r="I173" s="498" t="s">
        <v>504</v>
      </c>
      <c r="J173" s="507" t="s">
        <v>534</v>
      </c>
    </row>
    <row r="174" spans="1:14">
      <c r="A174" s="442">
        <v>13</v>
      </c>
      <c r="B174" s="452" t="s">
        <v>512</v>
      </c>
      <c r="C174" s="477" t="s">
        <v>442</v>
      </c>
      <c r="D174" s="482">
        <v>15000</v>
      </c>
      <c r="E174" s="482">
        <f t="shared" si="13"/>
        <v>150</v>
      </c>
      <c r="F174" s="451">
        <f t="shared" si="14"/>
        <v>14850</v>
      </c>
      <c r="G174" s="498"/>
      <c r="H174" s="452">
        <v>3400000294</v>
      </c>
      <c r="I174" s="498" t="s">
        <v>513</v>
      </c>
      <c r="J174" s="507" t="s">
        <v>562</v>
      </c>
    </row>
    <row r="175" spans="1:14">
      <c r="A175" s="442">
        <v>14</v>
      </c>
      <c r="B175" s="452" t="s">
        <v>535</v>
      </c>
      <c r="C175" s="490" t="s">
        <v>536</v>
      </c>
      <c r="D175" s="482">
        <v>15000</v>
      </c>
      <c r="E175" s="482">
        <f t="shared" si="13"/>
        <v>150</v>
      </c>
      <c r="F175" s="451">
        <f t="shared" si="14"/>
        <v>14850</v>
      </c>
      <c r="G175" s="498"/>
      <c r="H175" s="452">
        <v>3200000477</v>
      </c>
      <c r="I175" s="498" t="s">
        <v>541</v>
      </c>
      <c r="J175" s="507" t="s">
        <v>561</v>
      </c>
    </row>
    <row r="176" spans="1:14">
      <c r="D176" s="804">
        <f>SUM(D162:D175)</f>
        <v>207000</v>
      </c>
      <c r="E176" s="804">
        <f>SUM(E162:E175)</f>
        <v>2070</v>
      </c>
      <c r="F176" s="806">
        <f>SUM(F162:F175)</f>
        <v>204930</v>
      </c>
    </row>
    <row r="177" spans="1:6">
      <c r="D177" s="858">
        <f>D176-D162</f>
        <v>182000</v>
      </c>
      <c r="E177" s="858">
        <f>E176-E162</f>
        <v>1820</v>
      </c>
      <c r="F177" s="859">
        <f>F176-F162</f>
        <v>180180</v>
      </c>
    </row>
    <row r="178" spans="1:6">
      <c r="D178" s="811"/>
      <c r="E178" s="811"/>
      <c r="F178" s="856"/>
    </row>
    <row r="179" spans="1:6" ht="24.75" thickBot="1">
      <c r="A179" s="949" t="s">
        <v>549</v>
      </c>
      <c r="B179" s="949"/>
      <c r="C179" s="949"/>
      <c r="D179" s="807">
        <f>D11+D36+D53+D59+D69+D82+D88+D95+D103+D110+D116+D121+D124+D137+D159+D176</f>
        <v>2655554</v>
      </c>
      <c r="E179" s="807">
        <f>SUM(E11+E36+E53+E59+E69+E82+E88+E95+E103+E110+E116+E121+E124+E137+E159+E176)</f>
        <v>26555.54</v>
      </c>
      <c r="F179" s="808">
        <f>SUM(F11+F36+F53+F59+F69+F82+F88+F95+F103+F110+F116+F121+F124+F137+F159+F176)</f>
        <v>2628998.46</v>
      </c>
    </row>
    <row r="180" spans="1:6" ht="24.75" thickTop="1"/>
    <row r="181" spans="1:6" ht="24.75" thickBot="1">
      <c r="A181" s="949" t="s">
        <v>550</v>
      </c>
      <c r="B181" s="949"/>
      <c r="C181" s="949"/>
      <c r="D181" s="855">
        <f>D11+D37+D53+D59+D70+D83+D88+D95+D104+D110+D116+D121+D124+D138+D159+D177</f>
        <v>2555587.33</v>
      </c>
      <c r="E181" s="855">
        <f>E11+E37+E53+E59+E70+E83+E88+E95+E104+E110+E116+E121+E124+E138+E159+E177</f>
        <v>25805.54</v>
      </c>
      <c r="F181" s="857">
        <f>F11+F37+F53+F59+F70+F83+F88+F95+F104+F110+F116+F121+F124+F138+F159+F177</f>
        <v>2529781.79</v>
      </c>
    </row>
    <row r="182" spans="1:6" ht="24.75" thickTop="1"/>
  </sheetData>
  <autoFilter ref="A3:P158" xr:uid="{BB6DAC95-B609-49DA-8104-FBEF995D48D7}"/>
  <mergeCells count="5">
    <mergeCell ref="A1:H1"/>
    <mergeCell ref="A2:H2"/>
    <mergeCell ref="A161:B161"/>
    <mergeCell ref="A179:C179"/>
    <mergeCell ref="A181:C181"/>
  </mergeCells>
  <printOptions horizontalCentered="1"/>
  <pageMargins left="0" right="0" top="0" bottom="0.11811023622047245" header="0.51181102362204722" footer="0.19685039370078741"/>
  <pageSetup paperSize="9" scale="66" fitToHeight="0" orientation="portrait" verticalDpi="300" r:id="rId1"/>
  <headerFooter alignWithMargins="0"/>
  <rowBreaks count="1" manualBreakCount="1">
    <brk id="160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2E860-66F9-4C42-A506-955558BD4081}">
  <dimension ref="A1:P187"/>
  <sheetViews>
    <sheetView tabSelected="1" zoomScaleNormal="100" zoomScaleSheetLayoutView="100" workbookViewId="0">
      <pane ySplit="3" topLeftCell="A154" activePane="bottomLeft" state="frozen"/>
      <selection pane="bottomLeft" activeCell="L89" sqref="L89"/>
    </sheetView>
  </sheetViews>
  <sheetFormatPr defaultRowHeight="24"/>
  <cols>
    <col min="1" max="1" width="5" style="411" bestFit="1" customWidth="1"/>
    <col min="2" max="2" width="29.28515625" style="412" customWidth="1"/>
    <col min="3" max="3" width="17.42578125" style="413" customWidth="1"/>
    <col min="4" max="4" width="17.42578125" style="414" customWidth="1"/>
    <col min="5" max="5" width="13.85546875" style="414" customWidth="1"/>
    <col min="6" max="6" width="18.85546875" style="412" customWidth="1"/>
    <col min="7" max="7" width="20.7109375" style="502" customWidth="1"/>
    <col min="8" max="8" width="16.85546875" style="502" customWidth="1"/>
    <col min="9" max="9" width="16.42578125" style="412" customWidth="1"/>
    <col min="10" max="10" width="17" style="441" customWidth="1"/>
    <col min="11" max="11" width="15.7109375" style="420" customWidth="1"/>
    <col min="12" max="12" width="27.28515625" style="412" customWidth="1"/>
    <col min="13" max="13" width="18.28515625" style="441" customWidth="1"/>
    <col min="14" max="14" width="16.7109375" style="412" customWidth="1"/>
    <col min="15" max="257" width="9.140625" style="412"/>
    <col min="258" max="258" width="4.42578125" style="412" bestFit="1" customWidth="1"/>
    <col min="259" max="259" width="27.5703125" style="412" bestFit="1" customWidth="1"/>
    <col min="260" max="260" width="12.7109375" style="412" customWidth="1"/>
    <col min="261" max="263" width="20.42578125" style="412" customWidth="1"/>
    <col min="264" max="513" width="9.140625" style="412"/>
    <col min="514" max="514" width="4.42578125" style="412" bestFit="1" customWidth="1"/>
    <col min="515" max="515" width="27.5703125" style="412" bestFit="1" customWidth="1"/>
    <col min="516" max="516" width="12.7109375" style="412" customWidth="1"/>
    <col min="517" max="519" width="20.42578125" style="412" customWidth="1"/>
    <col min="520" max="769" width="9.140625" style="412"/>
    <col min="770" max="770" width="4.42578125" style="412" bestFit="1" customWidth="1"/>
    <col min="771" max="771" width="27.5703125" style="412" bestFit="1" customWidth="1"/>
    <col min="772" max="772" width="12.7109375" style="412" customWidth="1"/>
    <col min="773" max="775" width="20.42578125" style="412" customWidth="1"/>
    <col min="776" max="1025" width="9.140625" style="412"/>
    <col min="1026" max="1026" width="4.42578125" style="412" bestFit="1" customWidth="1"/>
    <col min="1027" max="1027" width="27.5703125" style="412" bestFit="1" customWidth="1"/>
    <col min="1028" max="1028" width="12.7109375" style="412" customWidth="1"/>
    <col min="1029" max="1031" width="20.42578125" style="412" customWidth="1"/>
    <col min="1032" max="1281" width="9.140625" style="412"/>
    <col min="1282" max="1282" width="4.42578125" style="412" bestFit="1" customWidth="1"/>
    <col min="1283" max="1283" width="27.5703125" style="412" bestFit="1" customWidth="1"/>
    <col min="1284" max="1284" width="12.7109375" style="412" customWidth="1"/>
    <col min="1285" max="1287" width="20.42578125" style="412" customWidth="1"/>
    <col min="1288" max="1537" width="9.140625" style="412"/>
    <col min="1538" max="1538" width="4.42578125" style="412" bestFit="1" customWidth="1"/>
    <col min="1539" max="1539" width="27.5703125" style="412" bestFit="1" customWidth="1"/>
    <col min="1540" max="1540" width="12.7109375" style="412" customWidth="1"/>
    <col min="1541" max="1543" width="20.42578125" style="412" customWidth="1"/>
    <col min="1544" max="1793" width="9.140625" style="412"/>
    <col min="1794" max="1794" width="4.42578125" style="412" bestFit="1" customWidth="1"/>
    <col min="1795" max="1795" width="27.5703125" style="412" bestFit="1" customWidth="1"/>
    <col min="1796" max="1796" width="12.7109375" style="412" customWidth="1"/>
    <col min="1797" max="1799" width="20.42578125" style="412" customWidth="1"/>
    <col min="1800" max="2049" width="9.140625" style="412"/>
    <col min="2050" max="2050" width="4.42578125" style="412" bestFit="1" customWidth="1"/>
    <col min="2051" max="2051" width="27.5703125" style="412" bestFit="1" customWidth="1"/>
    <col min="2052" max="2052" width="12.7109375" style="412" customWidth="1"/>
    <col min="2053" max="2055" width="20.42578125" style="412" customWidth="1"/>
    <col min="2056" max="2305" width="9.140625" style="412"/>
    <col min="2306" max="2306" width="4.42578125" style="412" bestFit="1" customWidth="1"/>
    <col min="2307" max="2307" width="27.5703125" style="412" bestFit="1" customWidth="1"/>
    <col min="2308" max="2308" width="12.7109375" style="412" customWidth="1"/>
    <col min="2309" max="2311" width="20.42578125" style="412" customWidth="1"/>
    <col min="2312" max="2561" width="9.140625" style="412"/>
    <col min="2562" max="2562" width="4.42578125" style="412" bestFit="1" customWidth="1"/>
    <col min="2563" max="2563" width="27.5703125" style="412" bestFit="1" customWidth="1"/>
    <col min="2564" max="2564" width="12.7109375" style="412" customWidth="1"/>
    <col min="2565" max="2567" width="20.42578125" style="412" customWidth="1"/>
    <col min="2568" max="2817" width="9.140625" style="412"/>
    <col min="2818" max="2818" width="4.42578125" style="412" bestFit="1" customWidth="1"/>
    <col min="2819" max="2819" width="27.5703125" style="412" bestFit="1" customWidth="1"/>
    <col min="2820" max="2820" width="12.7109375" style="412" customWidth="1"/>
    <col min="2821" max="2823" width="20.42578125" style="412" customWidth="1"/>
    <col min="2824" max="3073" width="9.140625" style="412"/>
    <col min="3074" max="3074" width="4.42578125" style="412" bestFit="1" customWidth="1"/>
    <col min="3075" max="3075" width="27.5703125" style="412" bestFit="1" customWidth="1"/>
    <col min="3076" max="3076" width="12.7109375" style="412" customWidth="1"/>
    <col min="3077" max="3079" width="20.42578125" style="412" customWidth="1"/>
    <col min="3080" max="3329" width="9.140625" style="412"/>
    <col min="3330" max="3330" width="4.42578125" style="412" bestFit="1" customWidth="1"/>
    <col min="3331" max="3331" width="27.5703125" style="412" bestFit="1" customWidth="1"/>
    <col min="3332" max="3332" width="12.7109375" style="412" customWidth="1"/>
    <col min="3333" max="3335" width="20.42578125" style="412" customWidth="1"/>
    <col min="3336" max="3585" width="9.140625" style="412"/>
    <col min="3586" max="3586" width="4.42578125" style="412" bestFit="1" customWidth="1"/>
    <col min="3587" max="3587" width="27.5703125" style="412" bestFit="1" customWidth="1"/>
    <col min="3588" max="3588" width="12.7109375" style="412" customWidth="1"/>
    <col min="3589" max="3591" width="20.42578125" style="412" customWidth="1"/>
    <col min="3592" max="3841" width="9.140625" style="412"/>
    <col min="3842" max="3842" width="4.42578125" style="412" bestFit="1" customWidth="1"/>
    <col min="3843" max="3843" width="27.5703125" style="412" bestFit="1" customWidth="1"/>
    <col min="3844" max="3844" width="12.7109375" style="412" customWidth="1"/>
    <col min="3845" max="3847" width="20.42578125" style="412" customWidth="1"/>
    <col min="3848" max="4097" width="9.140625" style="412"/>
    <col min="4098" max="4098" width="4.42578125" style="412" bestFit="1" customWidth="1"/>
    <col min="4099" max="4099" width="27.5703125" style="412" bestFit="1" customWidth="1"/>
    <col min="4100" max="4100" width="12.7109375" style="412" customWidth="1"/>
    <col min="4101" max="4103" width="20.42578125" style="412" customWidth="1"/>
    <col min="4104" max="4353" width="9.140625" style="412"/>
    <col min="4354" max="4354" width="4.42578125" style="412" bestFit="1" customWidth="1"/>
    <col min="4355" max="4355" width="27.5703125" style="412" bestFit="1" customWidth="1"/>
    <col min="4356" max="4356" width="12.7109375" style="412" customWidth="1"/>
    <col min="4357" max="4359" width="20.42578125" style="412" customWidth="1"/>
    <col min="4360" max="4609" width="9.140625" style="412"/>
    <col min="4610" max="4610" width="4.42578125" style="412" bestFit="1" customWidth="1"/>
    <col min="4611" max="4611" width="27.5703125" style="412" bestFit="1" customWidth="1"/>
    <col min="4612" max="4612" width="12.7109375" style="412" customWidth="1"/>
    <col min="4613" max="4615" width="20.42578125" style="412" customWidth="1"/>
    <col min="4616" max="4865" width="9.140625" style="412"/>
    <col min="4866" max="4866" width="4.42578125" style="412" bestFit="1" customWidth="1"/>
    <col min="4867" max="4867" width="27.5703125" style="412" bestFit="1" customWidth="1"/>
    <col min="4868" max="4868" width="12.7109375" style="412" customWidth="1"/>
    <col min="4869" max="4871" width="20.42578125" style="412" customWidth="1"/>
    <col min="4872" max="5121" width="9.140625" style="412"/>
    <col min="5122" max="5122" width="4.42578125" style="412" bestFit="1" customWidth="1"/>
    <col min="5123" max="5123" width="27.5703125" style="412" bestFit="1" customWidth="1"/>
    <col min="5124" max="5124" width="12.7109375" style="412" customWidth="1"/>
    <col min="5125" max="5127" width="20.42578125" style="412" customWidth="1"/>
    <col min="5128" max="5377" width="9.140625" style="412"/>
    <col min="5378" max="5378" width="4.42578125" style="412" bestFit="1" customWidth="1"/>
    <col min="5379" max="5379" width="27.5703125" style="412" bestFit="1" customWidth="1"/>
    <col min="5380" max="5380" width="12.7109375" style="412" customWidth="1"/>
    <col min="5381" max="5383" width="20.42578125" style="412" customWidth="1"/>
    <col min="5384" max="5633" width="9.140625" style="412"/>
    <col min="5634" max="5634" width="4.42578125" style="412" bestFit="1" customWidth="1"/>
    <col min="5635" max="5635" width="27.5703125" style="412" bestFit="1" customWidth="1"/>
    <col min="5636" max="5636" width="12.7109375" style="412" customWidth="1"/>
    <col min="5637" max="5639" width="20.42578125" style="412" customWidth="1"/>
    <col min="5640" max="5889" width="9.140625" style="412"/>
    <col min="5890" max="5890" width="4.42578125" style="412" bestFit="1" customWidth="1"/>
    <col min="5891" max="5891" width="27.5703125" style="412" bestFit="1" customWidth="1"/>
    <col min="5892" max="5892" width="12.7109375" style="412" customWidth="1"/>
    <col min="5893" max="5895" width="20.42578125" style="412" customWidth="1"/>
    <col min="5896" max="6145" width="9.140625" style="412"/>
    <col min="6146" max="6146" width="4.42578125" style="412" bestFit="1" customWidth="1"/>
    <col min="6147" max="6147" width="27.5703125" style="412" bestFit="1" customWidth="1"/>
    <col min="6148" max="6148" width="12.7109375" style="412" customWidth="1"/>
    <col min="6149" max="6151" width="20.42578125" style="412" customWidth="1"/>
    <col min="6152" max="6401" width="9.140625" style="412"/>
    <col min="6402" max="6402" width="4.42578125" style="412" bestFit="1" customWidth="1"/>
    <col min="6403" max="6403" width="27.5703125" style="412" bestFit="1" customWidth="1"/>
    <col min="6404" max="6404" width="12.7109375" style="412" customWidth="1"/>
    <col min="6405" max="6407" width="20.42578125" style="412" customWidth="1"/>
    <col min="6408" max="6657" width="9.140625" style="412"/>
    <col min="6658" max="6658" width="4.42578125" style="412" bestFit="1" customWidth="1"/>
    <col min="6659" max="6659" width="27.5703125" style="412" bestFit="1" customWidth="1"/>
    <col min="6660" max="6660" width="12.7109375" style="412" customWidth="1"/>
    <col min="6661" max="6663" width="20.42578125" style="412" customWidth="1"/>
    <col min="6664" max="6913" width="9.140625" style="412"/>
    <col min="6914" max="6914" width="4.42578125" style="412" bestFit="1" customWidth="1"/>
    <col min="6915" max="6915" width="27.5703125" style="412" bestFit="1" customWidth="1"/>
    <col min="6916" max="6916" width="12.7109375" style="412" customWidth="1"/>
    <col min="6917" max="6919" width="20.42578125" style="412" customWidth="1"/>
    <col min="6920" max="7169" width="9.140625" style="412"/>
    <col min="7170" max="7170" width="4.42578125" style="412" bestFit="1" customWidth="1"/>
    <col min="7171" max="7171" width="27.5703125" style="412" bestFit="1" customWidth="1"/>
    <col min="7172" max="7172" width="12.7109375" style="412" customWidth="1"/>
    <col min="7173" max="7175" width="20.42578125" style="412" customWidth="1"/>
    <col min="7176" max="7425" width="9.140625" style="412"/>
    <col min="7426" max="7426" width="4.42578125" style="412" bestFit="1" customWidth="1"/>
    <col min="7427" max="7427" width="27.5703125" style="412" bestFit="1" customWidth="1"/>
    <col min="7428" max="7428" width="12.7109375" style="412" customWidth="1"/>
    <col min="7429" max="7431" width="20.42578125" style="412" customWidth="1"/>
    <col min="7432" max="7681" width="9.140625" style="412"/>
    <col min="7682" max="7682" width="4.42578125" style="412" bestFit="1" customWidth="1"/>
    <col min="7683" max="7683" width="27.5703125" style="412" bestFit="1" customWidth="1"/>
    <col min="7684" max="7684" width="12.7109375" style="412" customWidth="1"/>
    <col min="7685" max="7687" width="20.42578125" style="412" customWidth="1"/>
    <col min="7688" max="7937" width="9.140625" style="412"/>
    <col min="7938" max="7938" width="4.42578125" style="412" bestFit="1" customWidth="1"/>
    <col min="7939" max="7939" width="27.5703125" style="412" bestFit="1" customWidth="1"/>
    <col min="7940" max="7940" width="12.7109375" style="412" customWidth="1"/>
    <col min="7941" max="7943" width="20.42578125" style="412" customWidth="1"/>
    <col min="7944" max="8193" width="9.140625" style="412"/>
    <col min="8194" max="8194" width="4.42578125" style="412" bestFit="1" customWidth="1"/>
    <col min="8195" max="8195" width="27.5703125" style="412" bestFit="1" customWidth="1"/>
    <col min="8196" max="8196" width="12.7109375" style="412" customWidth="1"/>
    <col min="8197" max="8199" width="20.42578125" style="412" customWidth="1"/>
    <col min="8200" max="8449" width="9.140625" style="412"/>
    <col min="8450" max="8450" width="4.42578125" style="412" bestFit="1" customWidth="1"/>
    <col min="8451" max="8451" width="27.5703125" style="412" bestFit="1" customWidth="1"/>
    <col min="8452" max="8452" width="12.7109375" style="412" customWidth="1"/>
    <col min="8453" max="8455" width="20.42578125" style="412" customWidth="1"/>
    <col min="8456" max="8705" width="9.140625" style="412"/>
    <col min="8706" max="8706" width="4.42578125" style="412" bestFit="1" customWidth="1"/>
    <col min="8707" max="8707" width="27.5703125" style="412" bestFit="1" customWidth="1"/>
    <col min="8708" max="8708" width="12.7109375" style="412" customWidth="1"/>
    <col min="8709" max="8711" width="20.42578125" style="412" customWidth="1"/>
    <col min="8712" max="8961" width="9.140625" style="412"/>
    <col min="8962" max="8962" width="4.42578125" style="412" bestFit="1" customWidth="1"/>
    <col min="8963" max="8963" width="27.5703125" style="412" bestFit="1" customWidth="1"/>
    <col min="8964" max="8964" width="12.7109375" style="412" customWidth="1"/>
    <col min="8965" max="8967" width="20.42578125" style="412" customWidth="1"/>
    <col min="8968" max="9217" width="9.140625" style="412"/>
    <col min="9218" max="9218" width="4.42578125" style="412" bestFit="1" customWidth="1"/>
    <col min="9219" max="9219" width="27.5703125" style="412" bestFit="1" customWidth="1"/>
    <col min="9220" max="9220" width="12.7109375" style="412" customWidth="1"/>
    <col min="9221" max="9223" width="20.42578125" style="412" customWidth="1"/>
    <col min="9224" max="9473" width="9.140625" style="412"/>
    <col min="9474" max="9474" width="4.42578125" style="412" bestFit="1" customWidth="1"/>
    <col min="9475" max="9475" width="27.5703125" style="412" bestFit="1" customWidth="1"/>
    <col min="9476" max="9476" width="12.7109375" style="412" customWidth="1"/>
    <col min="9477" max="9479" width="20.42578125" style="412" customWidth="1"/>
    <col min="9480" max="9729" width="9.140625" style="412"/>
    <col min="9730" max="9730" width="4.42578125" style="412" bestFit="1" customWidth="1"/>
    <col min="9731" max="9731" width="27.5703125" style="412" bestFit="1" customWidth="1"/>
    <col min="9732" max="9732" width="12.7109375" style="412" customWidth="1"/>
    <col min="9733" max="9735" width="20.42578125" style="412" customWidth="1"/>
    <col min="9736" max="9985" width="9.140625" style="412"/>
    <col min="9986" max="9986" width="4.42578125" style="412" bestFit="1" customWidth="1"/>
    <col min="9987" max="9987" width="27.5703125" style="412" bestFit="1" customWidth="1"/>
    <col min="9988" max="9988" width="12.7109375" style="412" customWidth="1"/>
    <col min="9989" max="9991" width="20.42578125" style="412" customWidth="1"/>
    <col min="9992" max="10241" width="9.140625" style="412"/>
    <col min="10242" max="10242" width="4.42578125" style="412" bestFit="1" customWidth="1"/>
    <col min="10243" max="10243" width="27.5703125" style="412" bestFit="1" customWidth="1"/>
    <col min="10244" max="10244" width="12.7109375" style="412" customWidth="1"/>
    <col min="10245" max="10247" width="20.42578125" style="412" customWidth="1"/>
    <col min="10248" max="10497" width="9.140625" style="412"/>
    <col min="10498" max="10498" width="4.42578125" style="412" bestFit="1" customWidth="1"/>
    <col min="10499" max="10499" width="27.5703125" style="412" bestFit="1" customWidth="1"/>
    <col min="10500" max="10500" width="12.7109375" style="412" customWidth="1"/>
    <col min="10501" max="10503" width="20.42578125" style="412" customWidth="1"/>
    <col min="10504" max="10753" width="9.140625" style="412"/>
    <col min="10754" max="10754" width="4.42578125" style="412" bestFit="1" customWidth="1"/>
    <col min="10755" max="10755" width="27.5703125" style="412" bestFit="1" customWidth="1"/>
    <col min="10756" max="10756" width="12.7109375" style="412" customWidth="1"/>
    <col min="10757" max="10759" width="20.42578125" style="412" customWidth="1"/>
    <col min="10760" max="11009" width="9.140625" style="412"/>
    <col min="11010" max="11010" width="4.42578125" style="412" bestFit="1" customWidth="1"/>
    <col min="11011" max="11011" width="27.5703125" style="412" bestFit="1" customWidth="1"/>
    <col min="11012" max="11012" width="12.7109375" style="412" customWidth="1"/>
    <col min="11013" max="11015" width="20.42578125" style="412" customWidth="1"/>
    <col min="11016" max="11265" width="9.140625" style="412"/>
    <col min="11266" max="11266" width="4.42578125" style="412" bestFit="1" customWidth="1"/>
    <col min="11267" max="11267" width="27.5703125" style="412" bestFit="1" customWidth="1"/>
    <col min="11268" max="11268" width="12.7109375" style="412" customWidth="1"/>
    <col min="11269" max="11271" width="20.42578125" style="412" customWidth="1"/>
    <col min="11272" max="11521" width="9.140625" style="412"/>
    <col min="11522" max="11522" width="4.42578125" style="412" bestFit="1" customWidth="1"/>
    <col min="11523" max="11523" width="27.5703125" style="412" bestFit="1" customWidth="1"/>
    <col min="11524" max="11524" width="12.7109375" style="412" customWidth="1"/>
    <col min="11525" max="11527" width="20.42578125" style="412" customWidth="1"/>
    <col min="11528" max="11777" width="9.140625" style="412"/>
    <col min="11778" max="11778" width="4.42578125" style="412" bestFit="1" customWidth="1"/>
    <col min="11779" max="11779" width="27.5703125" style="412" bestFit="1" customWidth="1"/>
    <col min="11780" max="11780" width="12.7109375" style="412" customWidth="1"/>
    <col min="11781" max="11783" width="20.42578125" style="412" customWidth="1"/>
    <col min="11784" max="12033" width="9.140625" style="412"/>
    <col min="12034" max="12034" width="4.42578125" style="412" bestFit="1" customWidth="1"/>
    <col min="12035" max="12035" width="27.5703125" style="412" bestFit="1" customWidth="1"/>
    <col min="12036" max="12036" width="12.7109375" style="412" customWidth="1"/>
    <col min="12037" max="12039" width="20.42578125" style="412" customWidth="1"/>
    <col min="12040" max="12289" width="9.140625" style="412"/>
    <col min="12290" max="12290" width="4.42578125" style="412" bestFit="1" customWidth="1"/>
    <col min="12291" max="12291" width="27.5703125" style="412" bestFit="1" customWidth="1"/>
    <col min="12292" max="12292" width="12.7109375" style="412" customWidth="1"/>
    <col min="12293" max="12295" width="20.42578125" style="412" customWidth="1"/>
    <col min="12296" max="12545" width="9.140625" style="412"/>
    <col min="12546" max="12546" width="4.42578125" style="412" bestFit="1" customWidth="1"/>
    <col min="12547" max="12547" width="27.5703125" style="412" bestFit="1" customWidth="1"/>
    <col min="12548" max="12548" width="12.7109375" style="412" customWidth="1"/>
    <col min="12549" max="12551" width="20.42578125" style="412" customWidth="1"/>
    <col min="12552" max="12801" width="9.140625" style="412"/>
    <col min="12802" max="12802" width="4.42578125" style="412" bestFit="1" customWidth="1"/>
    <col min="12803" max="12803" width="27.5703125" style="412" bestFit="1" customWidth="1"/>
    <col min="12804" max="12804" width="12.7109375" style="412" customWidth="1"/>
    <col min="12805" max="12807" width="20.42578125" style="412" customWidth="1"/>
    <col min="12808" max="13057" width="9.140625" style="412"/>
    <col min="13058" max="13058" width="4.42578125" style="412" bestFit="1" customWidth="1"/>
    <col min="13059" max="13059" width="27.5703125" style="412" bestFit="1" customWidth="1"/>
    <col min="13060" max="13060" width="12.7109375" style="412" customWidth="1"/>
    <col min="13061" max="13063" width="20.42578125" style="412" customWidth="1"/>
    <col min="13064" max="13313" width="9.140625" style="412"/>
    <col min="13314" max="13314" width="4.42578125" style="412" bestFit="1" customWidth="1"/>
    <col min="13315" max="13315" width="27.5703125" style="412" bestFit="1" customWidth="1"/>
    <col min="13316" max="13316" width="12.7109375" style="412" customWidth="1"/>
    <col min="13317" max="13319" width="20.42578125" style="412" customWidth="1"/>
    <col min="13320" max="13569" width="9.140625" style="412"/>
    <col min="13570" max="13570" width="4.42578125" style="412" bestFit="1" customWidth="1"/>
    <col min="13571" max="13571" width="27.5703125" style="412" bestFit="1" customWidth="1"/>
    <col min="13572" max="13572" width="12.7109375" style="412" customWidth="1"/>
    <col min="13573" max="13575" width="20.42578125" style="412" customWidth="1"/>
    <col min="13576" max="13825" width="9.140625" style="412"/>
    <col min="13826" max="13826" width="4.42578125" style="412" bestFit="1" customWidth="1"/>
    <col min="13827" max="13827" width="27.5703125" style="412" bestFit="1" customWidth="1"/>
    <col min="13828" max="13828" width="12.7109375" style="412" customWidth="1"/>
    <col min="13829" max="13831" width="20.42578125" style="412" customWidth="1"/>
    <col min="13832" max="14081" width="9.140625" style="412"/>
    <col min="14082" max="14082" width="4.42578125" style="412" bestFit="1" customWidth="1"/>
    <col min="14083" max="14083" width="27.5703125" style="412" bestFit="1" customWidth="1"/>
    <col min="14084" max="14084" width="12.7109375" style="412" customWidth="1"/>
    <col min="14085" max="14087" width="20.42578125" style="412" customWidth="1"/>
    <col min="14088" max="14337" width="9.140625" style="412"/>
    <col min="14338" max="14338" width="4.42578125" style="412" bestFit="1" customWidth="1"/>
    <col min="14339" max="14339" width="27.5703125" style="412" bestFit="1" customWidth="1"/>
    <col min="14340" max="14340" width="12.7109375" style="412" customWidth="1"/>
    <col min="14341" max="14343" width="20.42578125" style="412" customWidth="1"/>
    <col min="14344" max="14593" width="9.140625" style="412"/>
    <col min="14594" max="14594" width="4.42578125" style="412" bestFit="1" customWidth="1"/>
    <col min="14595" max="14595" width="27.5703125" style="412" bestFit="1" customWidth="1"/>
    <col min="14596" max="14596" width="12.7109375" style="412" customWidth="1"/>
    <col min="14597" max="14599" width="20.42578125" style="412" customWidth="1"/>
    <col min="14600" max="14849" width="9.140625" style="412"/>
    <col min="14850" max="14850" width="4.42578125" style="412" bestFit="1" customWidth="1"/>
    <col min="14851" max="14851" width="27.5703125" style="412" bestFit="1" customWidth="1"/>
    <col min="14852" max="14852" width="12.7109375" style="412" customWidth="1"/>
    <col min="14853" max="14855" width="20.42578125" style="412" customWidth="1"/>
    <col min="14856" max="15105" width="9.140625" style="412"/>
    <col min="15106" max="15106" width="4.42578125" style="412" bestFit="1" customWidth="1"/>
    <col min="15107" max="15107" width="27.5703125" style="412" bestFit="1" customWidth="1"/>
    <col min="15108" max="15108" width="12.7109375" style="412" customWidth="1"/>
    <col min="15109" max="15111" width="20.42578125" style="412" customWidth="1"/>
    <col min="15112" max="15361" width="9.140625" style="412"/>
    <col min="15362" max="15362" width="4.42578125" style="412" bestFit="1" customWidth="1"/>
    <col min="15363" max="15363" width="27.5703125" style="412" bestFit="1" customWidth="1"/>
    <col min="15364" max="15364" width="12.7109375" style="412" customWidth="1"/>
    <col min="15365" max="15367" width="20.42578125" style="412" customWidth="1"/>
    <col min="15368" max="15617" width="9.140625" style="412"/>
    <col min="15618" max="15618" width="4.42578125" style="412" bestFit="1" customWidth="1"/>
    <col min="15619" max="15619" width="27.5703125" style="412" bestFit="1" customWidth="1"/>
    <col min="15620" max="15620" width="12.7109375" style="412" customWidth="1"/>
    <col min="15621" max="15623" width="20.42578125" style="412" customWidth="1"/>
    <col min="15624" max="15873" width="9.140625" style="412"/>
    <col min="15874" max="15874" width="4.42578125" style="412" bestFit="1" customWidth="1"/>
    <col min="15875" max="15875" width="27.5703125" style="412" bestFit="1" customWidth="1"/>
    <col min="15876" max="15876" width="12.7109375" style="412" customWidth="1"/>
    <col min="15877" max="15879" width="20.42578125" style="412" customWidth="1"/>
    <col min="15880" max="16129" width="9.140625" style="412"/>
    <col min="16130" max="16130" width="4.42578125" style="412" bestFit="1" customWidth="1"/>
    <col min="16131" max="16131" width="27.5703125" style="412" bestFit="1" customWidth="1"/>
    <col min="16132" max="16132" width="12.7109375" style="412" customWidth="1"/>
    <col min="16133" max="16135" width="20.42578125" style="412" customWidth="1"/>
    <col min="16136" max="16384" width="9.140625" style="412"/>
  </cols>
  <sheetData>
    <row r="1" spans="1:14">
      <c r="A1" s="949" t="s">
        <v>430</v>
      </c>
      <c r="B1" s="949"/>
      <c r="C1" s="949"/>
      <c r="D1" s="949"/>
      <c r="E1" s="949"/>
      <c r="F1" s="949"/>
      <c r="G1" s="949"/>
      <c r="H1" s="949"/>
      <c r="I1" s="949"/>
      <c r="L1" s="415"/>
      <c r="M1" s="416"/>
      <c r="N1" s="415"/>
    </row>
    <row r="2" spans="1:14">
      <c r="A2" s="950" t="s">
        <v>527</v>
      </c>
      <c r="B2" s="950"/>
      <c r="C2" s="950"/>
      <c r="D2" s="950"/>
      <c r="E2" s="950"/>
      <c r="F2" s="950"/>
      <c r="G2" s="950"/>
      <c r="H2" s="950"/>
      <c r="I2" s="950"/>
      <c r="L2" s="415"/>
      <c r="M2" s="416"/>
      <c r="N2" s="415"/>
    </row>
    <row r="3" spans="1:14" s="417" customFormat="1">
      <c r="A3" s="683"/>
      <c r="B3" s="684" t="s">
        <v>366</v>
      </c>
      <c r="C3" s="685" t="s">
        <v>367</v>
      </c>
      <c r="D3" s="685" t="s">
        <v>382</v>
      </c>
      <c r="E3" s="685" t="s">
        <v>361</v>
      </c>
      <c r="F3" s="684" t="s">
        <v>368</v>
      </c>
      <c r="G3" s="686" t="s">
        <v>13</v>
      </c>
      <c r="H3" s="687" t="s">
        <v>505</v>
      </c>
      <c r="I3" s="688" t="s">
        <v>381</v>
      </c>
      <c r="J3" s="418" t="s">
        <v>448</v>
      </c>
      <c r="M3" s="416"/>
    </row>
    <row r="4" spans="1:14">
      <c r="A4" s="442">
        <v>1</v>
      </c>
      <c r="B4" s="447" t="s">
        <v>18</v>
      </c>
      <c r="C4" s="448" t="s">
        <v>369</v>
      </c>
      <c r="D4" s="449">
        <v>27550</v>
      </c>
      <c r="E4" s="449">
        <f>+D4*0.01</f>
        <v>275.5</v>
      </c>
      <c r="F4" s="450">
        <f>+D4-E4</f>
        <v>27274.5</v>
      </c>
      <c r="G4" s="498"/>
      <c r="H4" s="498" t="s">
        <v>531</v>
      </c>
      <c r="I4" s="452">
        <v>3200000315</v>
      </c>
      <c r="J4" s="507" t="s">
        <v>543</v>
      </c>
      <c r="K4" s="420" t="s">
        <v>532</v>
      </c>
      <c r="L4" s="415"/>
      <c r="M4" s="416"/>
      <c r="N4" s="415"/>
    </row>
    <row r="5" spans="1:14">
      <c r="A5" s="442">
        <v>2</v>
      </c>
      <c r="B5" s="447" t="s">
        <v>24</v>
      </c>
      <c r="C5" s="448" t="s">
        <v>369</v>
      </c>
      <c r="D5" s="449">
        <v>15600</v>
      </c>
      <c r="E5" s="449">
        <f t="shared" ref="E5:E90" si="0">+D5*0.01</f>
        <v>156</v>
      </c>
      <c r="F5" s="450">
        <f t="shared" ref="F5:F90" si="1">+D5-E5</f>
        <v>15444</v>
      </c>
      <c r="G5" s="498"/>
      <c r="H5" s="498" t="s">
        <v>531</v>
      </c>
      <c r="I5" s="452">
        <v>3200000316</v>
      </c>
      <c r="J5" s="507" t="s">
        <v>543</v>
      </c>
      <c r="L5" s="415"/>
      <c r="M5" s="416"/>
      <c r="N5" s="415"/>
    </row>
    <row r="6" spans="1:14">
      <c r="A6" s="442">
        <v>3</v>
      </c>
      <c r="B6" s="447" t="s">
        <v>28</v>
      </c>
      <c r="C6" s="448" t="s">
        <v>369</v>
      </c>
      <c r="D6" s="449">
        <v>16560</v>
      </c>
      <c r="E6" s="449">
        <f t="shared" si="0"/>
        <v>165.6</v>
      </c>
      <c r="F6" s="450">
        <f t="shared" si="1"/>
        <v>16394.400000000001</v>
      </c>
      <c r="G6" s="498"/>
      <c r="H6" s="498" t="s">
        <v>531</v>
      </c>
      <c r="I6" s="452">
        <v>3200000317</v>
      </c>
      <c r="J6" s="507" t="s">
        <v>543</v>
      </c>
      <c r="L6" s="415"/>
      <c r="M6" s="416"/>
      <c r="N6" s="415"/>
    </row>
    <row r="7" spans="1:14">
      <c r="A7" s="442">
        <v>4</v>
      </c>
      <c r="B7" s="447" t="s">
        <v>200</v>
      </c>
      <c r="C7" s="448" t="s">
        <v>369</v>
      </c>
      <c r="D7" s="453">
        <v>25000</v>
      </c>
      <c r="E7" s="449">
        <f t="shared" si="0"/>
        <v>250</v>
      </c>
      <c r="F7" s="450">
        <f t="shared" si="1"/>
        <v>24750</v>
      </c>
      <c r="G7" s="498"/>
      <c r="H7" s="498" t="s">
        <v>531</v>
      </c>
      <c r="I7" s="452">
        <v>3200000318</v>
      </c>
      <c r="J7" s="507" t="s">
        <v>543</v>
      </c>
      <c r="L7" s="415"/>
      <c r="M7" s="416"/>
      <c r="N7" s="415"/>
    </row>
    <row r="8" spans="1:14">
      <c r="A8" s="442">
        <v>5</v>
      </c>
      <c r="B8" s="447" t="s">
        <v>483</v>
      </c>
      <c r="C8" s="448" t="s">
        <v>369</v>
      </c>
      <c r="D8" s="453">
        <v>15000</v>
      </c>
      <c r="E8" s="449">
        <f t="shared" si="0"/>
        <v>150</v>
      </c>
      <c r="F8" s="450">
        <f t="shared" si="1"/>
        <v>14850</v>
      </c>
      <c r="G8" s="498"/>
      <c r="H8" s="498" t="s">
        <v>531</v>
      </c>
      <c r="I8" s="452">
        <v>3200000319</v>
      </c>
      <c r="J8" s="507" t="s">
        <v>543</v>
      </c>
      <c r="L8" s="415"/>
      <c r="M8" s="416"/>
      <c r="N8" s="415"/>
    </row>
    <row r="9" spans="1:14">
      <c r="A9" s="442">
        <v>6</v>
      </c>
      <c r="B9" s="447" t="s">
        <v>208</v>
      </c>
      <c r="C9" s="448" t="s">
        <v>369</v>
      </c>
      <c r="D9" s="453">
        <v>15000</v>
      </c>
      <c r="E9" s="449">
        <f t="shared" si="0"/>
        <v>150</v>
      </c>
      <c r="F9" s="450">
        <f t="shared" si="1"/>
        <v>14850</v>
      </c>
      <c r="G9" s="498"/>
      <c r="H9" s="498" t="s">
        <v>531</v>
      </c>
      <c r="I9" s="452">
        <v>3200000320</v>
      </c>
      <c r="J9" s="507" t="s">
        <v>543</v>
      </c>
      <c r="L9" s="415"/>
      <c r="M9" s="416"/>
      <c r="N9" s="415"/>
    </row>
    <row r="10" spans="1:14">
      <c r="A10" s="442">
        <v>7</v>
      </c>
      <c r="B10" s="454" t="s">
        <v>210</v>
      </c>
      <c r="C10" s="448" t="s">
        <v>369</v>
      </c>
      <c r="D10" s="455">
        <v>25000</v>
      </c>
      <c r="E10" s="449">
        <f t="shared" si="0"/>
        <v>250</v>
      </c>
      <c r="F10" s="450">
        <f t="shared" si="1"/>
        <v>24750</v>
      </c>
      <c r="G10" s="498"/>
      <c r="H10" s="498" t="s">
        <v>531</v>
      </c>
      <c r="I10" s="452">
        <v>3200000321</v>
      </c>
      <c r="J10" s="507" t="s">
        <v>543</v>
      </c>
      <c r="L10" s="415"/>
      <c r="M10" s="416"/>
      <c r="N10" s="415"/>
    </row>
    <row r="11" spans="1:14">
      <c r="A11" s="719"/>
      <c r="B11" s="721"/>
      <c r="C11" s="723"/>
      <c r="D11" s="854">
        <f>SUM(D4:D10)</f>
        <v>139710</v>
      </c>
      <c r="E11" s="847">
        <f>SUM(E4:E10)</f>
        <v>1397.1</v>
      </c>
      <c r="F11" s="848">
        <f>SUM(F4:F10)</f>
        <v>138312.9</v>
      </c>
      <c r="G11" s="728"/>
      <c r="H11" s="732"/>
      <c r="I11" s="440"/>
      <c r="J11" s="439"/>
      <c r="L11" s="415"/>
      <c r="M11" s="416"/>
      <c r="N11" s="415"/>
    </row>
    <row r="12" spans="1:14">
      <c r="A12" s="720"/>
      <c r="B12" s="722"/>
      <c r="C12" s="724"/>
      <c r="D12" s="725"/>
      <c r="E12" s="726"/>
      <c r="F12" s="727"/>
      <c r="G12" s="729"/>
      <c r="H12" s="729"/>
      <c r="I12" s="730"/>
      <c r="J12" s="734"/>
      <c r="L12" s="415"/>
      <c r="M12" s="416"/>
      <c r="N12" s="415"/>
    </row>
    <row r="13" spans="1:14">
      <c r="A13" s="442">
        <v>8</v>
      </c>
      <c r="B13" s="447" t="s">
        <v>34</v>
      </c>
      <c r="C13" s="448" t="s">
        <v>33</v>
      </c>
      <c r="D13" s="449">
        <v>16540</v>
      </c>
      <c r="E13" s="449">
        <f t="shared" si="0"/>
        <v>165.4</v>
      </c>
      <c r="F13" s="450">
        <f t="shared" si="1"/>
        <v>16374.6</v>
      </c>
      <c r="G13" s="498"/>
      <c r="H13" s="498" t="s">
        <v>531</v>
      </c>
      <c r="I13" s="452">
        <v>3200000322</v>
      </c>
      <c r="J13" s="507" t="s">
        <v>543</v>
      </c>
      <c r="L13" s="415"/>
      <c r="M13" s="416"/>
      <c r="N13" s="415"/>
    </row>
    <row r="14" spans="1:14">
      <c r="A14" s="442">
        <v>9</v>
      </c>
      <c r="B14" s="447" t="s">
        <v>38</v>
      </c>
      <c r="C14" s="448" t="s">
        <v>33</v>
      </c>
      <c r="D14" s="449">
        <v>16540</v>
      </c>
      <c r="E14" s="449">
        <f t="shared" si="0"/>
        <v>165.4</v>
      </c>
      <c r="F14" s="450">
        <f t="shared" si="1"/>
        <v>16374.6</v>
      </c>
      <c r="G14" s="498"/>
      <c r="H14" s="498" t="s">
        <v>531</v>
      </c>
      <c r="I14" s="452">
        <v>3200000323</v>
      </c>
      <c r="J14" s="507" t="s">
        <v>543</v>
      </c>
      <c r="L14" s="415"/>
      <c r="M14" s="416"/>
      <c r="N14" s="415"/>
    </row>
    <row r="15" spans="1:14">
      <c r="A15" s="442">
        <v>10</v>
      </c>
      <c r="B15" s="456" t="s">
        <v>41</v>
      </c>
      <c r="C15" s="448" t="s">
        <v>33</v>
      </c>
      <c r="D15" s="449">
        <v>15600</v>
      </c>
      <c r="E15" s="449">
        <f t="shared" si="0"/>
        <v>156</v>
      </c>
      <c r="F15" s="450">
        <f t="shared" si="1"/>
        <v>15444</v>
      </c>
      <c r="G15" s="498"/>
      <c r="H15" s="498" t="s">
        <v>531</v>
      </c>
      <c r="I15" s="452">
        <v>3200000324</v>
      </c>
      <c r="J15" s="507" t="s">
        <v>543</v>
      </c>
      <c r="L15" s="415"/>
      <c r="M15" s="416"/>
      <c r="N15" s="415"/>
    </row>
    <row r="16" spans="1:14">
      <c r="A16" s="442">
        <v>11</v>
      </c>
      <c r="B16" s="447" t="s">
        <v>44</v>
      </c>
      <c r="C16" s="448" t="s">
        <v>33</v>
      </c>
      <c r="D16" s="449">
        <v>16150</v>
      </c>
      <c r="E16" s="449">
        <f t="shared" si="0"/>
        <v>161.5</v>
      </c>
      <c r="F16" s="450">
        <f t="shared" si="1"/>
        <v>15988.5</v>
      </c>
      <c r="G16" s="498"/>
      <c r="H16" s="498" t="s">
        <v>531</v>
      </c>
      <c r="I16" s="452">
        <v>3200000325</v>
      </c>
      <c r="J16" s="507" t="s">
        <v>543</v>
      </c>
      <c r="L16" s="415"/>
      <c r="M16" s="416"/>
      <c r="N16" s="415"/>
    </row>
    <row r="17" spans="1:14">
      <c r="A17" s="442">
        <v>12</v>
      </c>
      <c r="B17" s="447" t="s">
        <v>48</v>
      </c>
      <c r="C17" s="448" t="s">
        <v>33</v>
      </c>
      <c r="D17" s="449">
        <v>20910</v>
      </c>
      <c r="E17" s="449">
        <f t="shared" si="0"/>
        <v>209.1</v>
      </c>
      <c r="F17" s="450">
        <f t="shared" si="1"/>
        <v>20700.900000000001</v>
      </c>
      <c r="G17" s="498"/>
      <c r="H17" s="498" t="s">
        <v>531</v>
      </c>
      <c r="I17" s="452">
        <v>3200000326</v>
      </c>
      <c r="J17" s="507" t="s">
        <v>543</v>
      </c>
      <c r="L17" s="415"/>
      <c r="M17" s="416"/>
      <c r="N17" s="415"/>
    </row>
    <row r="18" spans="1:14">
      <c r="A18" s="442">
        <v>13</v>
      </c>
      <c r="B18" s="456" t="s">
        <v>51</v>
      </c>
      <c r="C18" s="448" t="s">
        <v>33</v>
      </c>
      <c r="D18" s="449">
        <v>19440</v>
      </c>
      <c r="E18" s="449">
        <f t="shared" si="0"/>
        <v>194.4</v>
      </c>
      <c r="F18" s="450">
        <f t="shared" si="1"/>
        <v>19245.599999999999</v>
      </c>
      <c r="G18" s="498"/>
      <c r="H18" s="498" t="s">
        <v>531</v>
      </c>
      <c r="I18" s="452">
        <v>3200000327</v>
      </c>
      <c r="J18" s="507" t="s">
        <v>543</v>
      </c>
      <c r="L18" s="415"/>
      <c r="M18" s="416"/>
      <c r="N18" s="415"/>
    </row>
    <row r="19" spans="1:14">
      <c r="A19" s="442">
        <v>14</v>
      </c>
      <c r="B19" s="447" t="s">
        <v>55</v>
      </c>
      <c r="C19" s="448" t="s">
        <v>33</v>
      </c>
      <c r="D19" s="449">
        <v>10400</v>
      </c>
      <c r="E19" s="449">
        <f t="shared" si="0"/>
        <v>104</v>
      </c>
      <c r="F19" s="450">
        <f t="shared" si="1"/>
        <v>10296</v>
      </c>
      <c r="G19" s="498"/>
      <c r="H19" s="498" t="s">
        <v>531</v>
      </c>
      <c r="I19" s="452">
        <v>3200000328</v>
      </c>
      <c r="J19" s="507" t="s">
        <v>543</v>
      </c>
      <c r="L19" s="415"/>
      <c r="M19" s="416"/>
      <c r="N19" s="415"/>
    </row>
    <row r="20" spans="1:14">
      <c r="A20" s="442">
        <v>15</v>
      </c>
      <c r="B20" s="447" t="s">
        <v>59</v>
      </c>
      <c r="C20" s="448" t="s">
        <v>33</v>
      </c>
      <c r="D20" s="449">
        <v>19370</v>
      </c>
      <c r="E20" s="449">
        <f t="shared" si="0"/>
        <v>193.70000000000002</v>
      </c>
      <c r="F20" s="450">
        <f t="shared" si="1"/>
        <v>19176.3</v>
      </c>
      <c r="G20" s="498"/>
      <c r="H20" s="498" t="s">
        <v>531</v>
      </c>
      <c r="I20" s="452">
        <v>3200000329</v>
      </c>
      <c r="J20" s="507" t="s">
        <v>543</v>
      </c>
      <c r="L20" s="415"/>
      <c r="M20" s="416"/>
      <c r="N20" s="415"/>
    </row>
    <row r="21" spans="1:14">
      <c r="A21" s="442">
        <v>16</v>
      </c>
      <c r="B21" s="447" t="s">
        <v>63</v>
      </c>
      <c r="C21" s="448" t="s">
        <v>33</v>
      </c>
      <c r="D21" s="449">
        <v>15980</v>
      </c>
      <c r="E21" s="449">
        <f t="shared" si="0"/>
        <v>159.80000000000001</v>
      </c>
      <c r="F21" s="450">
        <f t="shared" si="1"/>
        <v>15820.2</v>
      </c>
      <c r="G21" s="498"/>
      <c r="H21" s="498" t="s">
        <v>531</v>
      </c>
      <c r="I21" s="452">
        <v>3200000330</v>
      </c>
      <c r="J21" s="507" t="s">
        <v>543</v>
      </c>
      <c r="L21" s="415"/>
      <c r="M21" s="416"/>
      <c r="N21" s="415"/>
    </row>
    <row r="22" spans="1:14">
      <c r="A22" s="442">
        <v>17</v>
      </c>
      <c r="B22" s="447" t="s">
        <v>67</v>
      </c>
      <c r="C22" s="448" t="s">
        <v>33</v>
      </c>
      <c r="D22" s="449">
        <v>18900</v>
      </c>
      <c r="E22" s="449">
        <f t="shared" si="0"/>
        <v>189</v>
      </c>
      <c r="F22" s="450">
        <f t="shared" si="1"/>
        <v>18711</v>
      </c>
      <c r="G22" s="498"/>
      <c r="H22" s="498" t="s">
        <v>531</v>
      </c>
      <c r="I22" s="452">
        <v>3200000331</v>
      </c>
      <c r="J22" s="507" t="s">
        <v>543</v>
      </c>
      <c r="L22" s="415"/>
      <c r="M22" s="416"/>
      <c r="N22" s="415"/>
    </row>
    <row r="23" spans="1:14">
      <c r="A23" s="442">
        <v>18</v>
      </c>
      <c r="B23" s="447" t="s">
        <v>69</v>
      </c>
      <c r="C23" s="448" t="s">
        <v>33</v>
      </c>
      <c r="D23" s="449">
        <v>18560</v>
      </c>
      <c r="E23" s="449">
        <f t="shared" si="0"/>
        <v>185.6</v>
      </c>
      <c r="F23" s="450">
        <f t="shared" si="1"/>
        <v>18374.400000000001</v>
      </c>
      <c r="G23" s="498"/>
      <c r="H23" s="498" t="s">
        <v>531</v>
      </c>
      <c r="I23" s="452">
        <v>3200000332</v>
      </c>
      <c r="J23" s="507" t="s">
        <v>543</v>
      </c>
      <c r="L23" s="415"/>
      <c r="M23" s="416"/>
      <c r="N23" s="415"/>
    </row>
    <row r="24" spans="1:14">
      <c r="A24" s="442">
        <v>19</v>
      </c>
      <c r="B24" s="447" t="s">
        <v>72</v>
      </c>
      <c r="C24" s="448" t="s">
        <v>33</v>
      </c>
      <c r="D24" s="449">
        <v>14230</v>
      </c>
      <c r="E24" s="449">
        <f t="shared" si="0"/>
        <v>142.30000000000001</v>
      </c>
      <c r="F24" s="450">
        <f t="shared" si="1"/>
        <v>14087.7</v>
      </c>
      <c r="G24" s="498"/>
      <c r="H24" s="498" t="s">
        <v>531</v>
      </c>
      <c r="I24" s="452">
        <v>3200000333</v>
      </c>
      <c r="J24" s="507" t="s">
        <v>543</v>
      </c>
      <c r="L24" s="415"/>
      <c r="M24" s="416"/>
      <c r="N24" s="415"/>
    </row>
    <row r="25" spans="1:14">
      <c r="A25" s="442">
        <v>20</v>
      </c>
      <c r="B25" s="447" t="s">
        <v>75</v>
      </c>
      <c r="C25" s="448" t="s">
        <v>33</v>
      </c>
      <c r="D25" s="449">
        <v>15530</v>
      </c>
      <c r="E25" s="449">
        <f t="shared" si="0"/>
        <v>155.30000000000001</v>
      </c>
      <c r="F25" s="450">
        <f t="shared" si="1"/>
        <v>15374.7</v>
      </c>
      <c r="G25" s="498"/>
      <c r="H25" s="498" t="s">
        <v>531</v>
      </c>
      <c r="I25" s="452">
        <v>3200000334</v>
      </c>
      <c r="J25" s="507" t="s">
        <v>543</v>
      </c>
      <c r="L25" s="415"/>
      <c r="M25" s="416"/>
      <c r="N25" s="415"/>
    </row>
    <row r="26" spans="1:14">
      <c r="A26" s="442">
        <v>21</v>
      </c>
      <c r="B26" s="447" t="s">
        <v>79</v>
      </c>
      <c r="C26" s="448" t="s">
        <v>33</v>
      </c>
      <c r="D26" s="449">
        <v>14200</v>
      </c>
      <c r="E26" s="449">
        <f t="shared" si="0"/>
        <v>142</v>
      </c>
      <c r="F26" s="450">
        <f t="shared" si="1"/>
        <v>14058</v>
      </c>
      <c r="G26" s="498"/>
      <c r="H26" s="498" t="s">
        <v>531</v>
      </c>
      <c r="I26" s="452">
        <v>3200000335</v>
      </c>
      <c r="J26" s="507" t="s">
        <v>543</v>
      </c>
      <c r="L26" s="415"/>
      <c r="M26" s="416"/>
      <c r="N26" s="415"/>
    </row>
    <row r="27" spans="1:14">
      <c r="A27" s="442">
        <v>22</v>
      </c>
      <c r="B27" s="457" t="s">
        <v>214</v>
      </c>
      <c r="C27" s="448" t="s">
        <v>33</v>
      </c>
      <c r="D27" s="458">
        <v>15000</v>
      </c>
      <c r="E27" s="449">
        <f t="shared" si="0"/>
        <v>150</v>
      </c>
      <c r="F27" s="450">
        <f t="shared" si="1"/>
        <v>14850</v>
      </c>
      <c r="G27" s="498"/>
      <c r="H27" s="498" t="s">
        <v>531</v>
      </c>
      <c r="I27" s="452">
        <v>3200000336</v>
      </c>
      <c r="J27" s="507" t="s">
        <v>543</v>
      </c>
      <c r="L27" s="415"/>
      <c r="M27" s="416"/>
      <c r="N27" s="415"/>
    </row>
    <row r="28" spans="1:14">
      <c r="A28" s="442">
        <v>23</v>
      </c>
      <c r="B28" s="457" t="s">
        <v>217</v>
      </c>
      <c r="C28" s="448" t="s">
        <v>33</v>
      </c>
      <c r="D28" s="458">
        <v>15000</v>
      </c>
      <c r="E28" s="449">
        <f t="shared" si="0"/>
        <v>150</v>
      </c>
      <c r="F28" s="450">
        <f t="shared" si="1"/>
        <v>14850</v>
      </c>
      <c r="G28" s="498"/>
      <c r="H28" s="498" t="s">
        <v>531</v>
      </c>
      <c r="I28" s="452">
        <v>3200000337</v>
      </c>
      <c r="J28" s="507" t="s">
        <v>543</v>
      </c>
      <c r="L28" s="415"/>
      <c r="M28" s="416"/>
      <c r="N28" s="415"/>
    </row>
    <row r="29" spans="1:14">
      <c r="A29" s="442">
        <v>24</v>
      </c>
      <c r="B29" s="456" t="s">
        <v>224</v>
      </c>
      <c r="C29" s="448" t="s">
        <v>33</v>
      </c>
      <c r="D29" s="459">
        <v>15000</v>
      </c>
      <c r="E29" s="449">
        <f t="shared" si="0"/>
        <v>150</v>
      </c>
      <c r="F29" s="450">
        <f t="shared" si="1"/>
        <v>14850</v>
      </c>
      <c r="G29" s="498"/>
      <c r="H29" s="498" t="s">
        <v>531</v>
      </c>
      <c r="I29" s="452">
        <v>3200000338</v>
      </c>
      <c r="J29" s="507" t="s">
        <v>543</v>
      </c>
      <c r="L29" s="415"/>
      <c r="M29" s="416"/>
      <c r="N29" s="415"/>
    </row>
    <row r="30" spans="1:14">
      <c r="A30" s="442">
        <v>25</v>
      </c>
      <c r="B30" s="457" t="s">
        <v>228</v>
      </c>
      <c r="C30" s="448" t="s">
        <v>33</v>
      </c>
      <c r="D30" s="458">
        <v>18000</v>
      </c>
      <c r="E30" s="449">
        <f t="shared" si="0"/>
        <v>180</v>
      </c>
      <c r="F30" s="450">
        <f t="shared" si="1"/>
        <v>17820</v>
      </c>
      <c r="G30" s="498"/>
      <c r="H30" s="498" t="s">
        <v>531</v>
      </c>
      <c r="I30" s="452">
        <v>3200000339</v>
      </c>
      <c r="J30" s="507" t="s">
        <v>543</v>
      </c>
      <c r="L30" s="415"/>
      <c r="M30" s="416"/>
      <c r="N30" s="415"/>
    </row>
    <row r="31" spans="1:14">
      <c r="A31" s="442">
        <v>26</v>
      </c>
      <c r="B31" s="456" t="s">
        <v>231</v>
      </c>
      <c r="C31" s="448" t="s">
        <v>33</v>
      </c>
      <c r="D31" s="459">
        <v>13000</v>
      </c>
      <c r="E31" s="449">
        <f t="shared" si="0"/>
        <v>130</v>
      </c>
      <c r="F31" s="450">
        <f t="shared" si="1"/>
        <v>12870</v>
      </c>
      <c r="G31" s="498"/>
      <c r="H31" s="498" t="s">
        <v>531</v>
      </c>
      <c r="I31" s="452">
        <v>3200000340</v>
      </c>
      <c r="J31" s="507" t="s">
        <v>543</v>
      </c>
      <c r="L31" s="415"/>
      <c r="M31" s="416"/>
      <c r="N31" s="415"/>
    </row>
    <row r="32" spans="1:14">
      <c r="A32" s="442">
        <v>27</v>
      </c>
      <c r="B32" s="457" t="s">
        <v>290</v>
      </c>
      <c r="C32" s="448" t="s">
        <v>33</v>
      </c>
      <c r="D32" s="458">
        <v>15000</v>
      </c>
      <c r="E32" s="449">
        <f>+D32*0.01</f>
        <v>150</v>
      </c>
      <c r="F32" s="450">
        <f>+D32-E32</f>
        <v>14850</v>
      </c>
      <c r="G32" s="498"/>
      <c r="H32" s="498" t="s">
        <v>531</v>
      </c>
      <c r="I32" s="452">
        <v>3200000341</v>
      </c>
      <c r="J32" s="507" t="s">
        <v>543</v>
      </c>
      <c r="L32" s="415"/>
      <c r="M32" s="416"/>
      <c r="N32" s="415"/>
    </row>
    <row r="33" spans="1:14">
      <c r="A33" s="442">
        <v>28</v>
      </c>
      <c r="B33" s="457" t="s">
        <v>294</v>
      </c>
      <c r="C33" s="448" t="s">
        <v>33</v>
      </c>
      <c r="D33" s="458">
        <v>15000</v>
      </c>
      <c r="E33" s="449">
        <f>+D33*0.01</f>
        <v>150</v>
      </c>
      <c r="F33" s="450">
        <f>+D33-E33</f>
        <v>14850</v>
      </c>
      <c r="G33" s="498"/>
      <c r="H33" s="498" t="s">
        <v>531</v>
      </c>
      <c r="I33" s="452">
        <v>3200000342</v>
      </c>
      <c r="J33" s="507" t="s">
        <v>543</v>
      </c>
      <c r="L33" s="415"/>
      <c r="M33" s="416"/>
      <c r="N33" s="415"/>
    </row>
    <row r="34" spans="1:14">
      <c r="A34" s="442">
        <v>29</v>
      </c>
      <c r="B34" s="456" t="s">
        <v>295</v>
      </c>
      <c r="C34" s="448" t="s">
        <v>33</v>
      </c>
      <c r="D34" s="458">
        <v>15000</v>
      </c>
      <c r="E34" s="449">
        <f>+D34*0.01</f>
        <v>150</v>
      </c>
      <c r="F34" s="450">
        <f>+D34-E34</f>
        <v>14850</v>
      </c>
      <c r="G34" s="498"/>
      <c r="H34" s="498" t="s">
        <v>531</v>
      </c>
      <c r="I34" s="452">
        <v>3200000343</v>
      </c>
      <c r="J34" s="507" t="s">
        <v>543</v>
      </c>
      <c r="L34" s="415"/>
      <c r="M34" s="416"/>
      <c r="N34" s="415"/>
    </row>
    <row r="35" spans="1:14">
      <c r="A35" s="719"/>
      <c r="B35" s="736"/>
      <c r="C35" s="723"/>
      <c r="D35" s="849">
        <f>SUM(D13:D34)</f>
        <v>353350</v>
      </c>
      <c r="E35" s="847">
        <f>SUM(E13:E34)</f>
        <v>3533.5</v>
      </c>
      <c r="F35" s="848">
        <f>SUM(F13:F34)</f>
        <v>349816.5</v>
      </c>
      <c r="G35" s="728"/>
      <c r="H35" s="732"/>
      <c r="I35" s="440"/>
      <c r="J35" s="439"/>
      <c r="L35" s="415"/>
      <c r="M35" s="416"/>
      <c r="N35" s="415"/>
    </row>
    <row r="36" spans="1:14">
      <c r="A36" s="720"/>
      <c r="B36" s="735"/>
      <c r="C36" s="724"/>
      <c r="D36" s="744"/>
      <c r="E36" s="726"/>
      <c r="F36" s="727"/>
      <c r="G36" s="729"/>
      <c r="H36" s="729"/>
      <c r="I36" s="730"/>
      <c r="J36" s="734"/>
      <c r="L36" s="415"/>
      <c r="M36" s="416"/>
      <c r="N36" s="415"/>
    </row>
    <row r="37" spans="1:14">
      <c r="A37" s="442">
        <v>30</v>
      </c>
      <c r="B37" s="456" t="s">
        <v>83</v>
      </c>
      <c r="C37" s="448" t="s">
        <v>370</v>
      </c>
      <c r="D37" s="466">
        <v>23550</v>
      </c>
      <c r="E37" s="449">
        <f t="shared" si="0"/>
        <v>235.5</v>
      </c>
      <c r="F37" s="450">
        <f t="shared" si="1"/>
        <v>23314.5</v>
      </c>
      <c r="G37" s="498"/>
      <c r="H37" s="498" t="s">
        <v>531</v>
      </c>
      <c r="I37" s="452">
        <v>3200000344</v>
      </c>
      <c r="J37" s="507" t="s">
        <v>543</v>
      </c>
      <c r="L37" s="415"/>
      <c r="M37" s="416"/>
      <c r="N37" s="415"/>
    </row>
    <row r="38" spans="1:14">
      <c r="A38" s="442">
        <v>31</v>
      </c>
      <c r="B38" s="456" t="s">
        <v>87</v>
      </c>
      <c r="C38" s="448" t="s">
        <v>370</v>
      </c>
      <c r="D38" s="466">
        <v>20790</v>
      </c>
      <c r="E38" s="449">
        <f t="shared" si="0"/>
        <v>207.9</v>
      </c>
      <c r="F38" s="450">
        <f t="shared" si="1"/>
        <v>20582.099999999999</v>
      </c>
      <c r="G38" s="498"/>
      <c r="H38" s="498" t="s">
        <v>531</v>
      </c>
      <c r="I38" s="452">
        <v>3200000345</v>
      </c>
      <c r="J38" s="507" t="s">
        <v>543</v>
      </c>
      <c r="L38" s="415"/>
      <c r="M38" s="416"/>
      <c r="N38" s="415"/>
    </row>
    <row r="39" spans="1:14">
      <c r="A39" s="442">
        <v>32</v>
      </c>
      <c r="B39" s="447" t="s">
        <v>91</v>
      </c>
      <c r="C39" s="448" t="s">
        <v>370</v>
      </c>
      <c r="D39" s="466">
        <v>19850</v>
      </c>
      <c r="E39" s="449">
        <f t="shared" si="0"/>
        <v>198.5</v>
      </c>
      <c r="F39" s="450">
        <f t="shared" si="1"/>
        <v>19651.5</v>
      </c>
      <c r="G39" s="498"/>
      <c r="H39" s="498" t="s">
        <v>531</v>
      </c>
      <c r="I39" s="452">
        <v>3200000346</v>
      </c>
      <c r="J39" s="507" t="s">
        <v>543</v>
      </c>
      <c r="L39" s="415"/>
      <c r="M39" s="416"/>
      <c r="N39" s="415"/>
    </row>
    <row r="40" spans="1:14">
      <c r="A40" s="442">
        <v>33</v>
      </c>
      <c r="B40" s="456" t="s">
        <v>95</v>
      </c>
      <c r="C40" s="448" t="s">
        <v>370</v>
      </c>
      <c r="D40" s="466">
        <v>22460</v>
      </c>
      <c r="E40" s="449">
        <f t="shared" si="0"/>
        <v>224.6</v>
      </c>
      <c r="F40" s="450">
        <f t="shared" si="1"/>
        <v>22235.4</v>
      </c>
      <c r="G40" s="498"/>
      <c r="H40" s="498" t="s">
        <v>531</v>
      </c>
      <c r="I40" s="452">
        <v>3200000347</v>
      </c>
      <c r="J40" s="507" t="s">
        <v>543</v>
      </c>
      <c r="L40" s="415"/>
      <c r="M40" s="416"/>
      <c r="N40" s="415"/>
    </row>
    <row r="41" spans="1:14">
      <c r="A41" s="442">
        <v>34</v>
      </c>
      <c r="B41" s="456" t="s">
        <v>98</v>
      </c>
      <c r="C41" s="448" t="s">
        <v>370</v>
      </c>
      <c r="D41" s="466">
        <v>17370</v>
      </c>
      <c r="E41" s="449">
        <f t="shared" si="0"/>
        <v>173.70000000000002</v>
      </c>
      <c r="F41" s="450">
        <f t="shared" si="1"/>
        <v>17196.3</v>
      </c>
      <c r="G41" s="498"/>
      <c r="H41" s="498" t="s">
        <v>531</v>
      </c>
      <c r="I41" s="452">
        <v>3200000348</v>
      </c>
      <c r="J41" s="507" t="s">
        <v>543</v>
      </c>
      <c r="L41" s="415"/>
      <c r="M41" s="416"/>
      <c r="N41" s="415"/>
    </row>
    <row r="42" spans="1:14">
      <c r="A42" s="442">
        <v>35</v>
      </c>
      <c r="B42" s="456" t="s">
        <v>102</v>
      </c>
      <c r="C42" s="448" t="s">
        <v>370</v>
      </c>
      <c r="D42" s="466">
        <v>15380</v>
      </c>
      <c r="E42" s="449">
        <f t="shared" si="0"/>
        <v>153.80000000000001</v>
      </c>
      <c r="F42" s="450">
        <f t="shared" si="1"/>
        <v>15226.2</v>
      </c>
      <c r="G42" s="498"/>
      <c r="H42" s="498" t="s">
        <v>531</v>
      </c>
      <c r="I42" s="452">
        <v>3200000349</v>
      </c>
      <c r="J42" s="507" t="s">
        <v>543</v>
      </c>
      <c r="L42" s="415"/>
      <c r="M42" s="416"/>
      <c r="N42" s="415"/>
    </row>
    <row r="43" spans="1:14">
      <c r="A43" s="442">
        <v>36</v>
      </c>
      <c r="B43" s="456" t="s">
        <v>235</v>
      </c>
      <c r="C43" s="448" t="s">
        <v>370</v>
      </c>
      <c r="D43" s="459">
        <v>18000</v>
      </c>
      <c r="E43" s="449">
        <f t="shared" si="0"/>
        <v>180</v>
      </c>
      <c r="F43" s="450">
        <f t="shared" si="1"/>
        <v>17820</v>
      </c>
      <c r="G43" s="498"/>
      <c r="H43" s="498" t="s">
        <v>531</v>
      </c>
      <c r="I43" s="452">
        <v>3200000350</v>
      </c>
      <c r="J43" s="507" t="s">
        <v>543</v>
      </c>
      <c r="L43" s="415"/>
      <c r="M43" s="416"/>
      <c r="N43" s="415"/>
    </row>
    <row r="44" spans="1:14">
      <c r="A44" s="442">
        <v>37</v>
      </c>
      <c r="B44" s="447" t="s">
        <v>237</v>
      </c>
      <c r="C44" s="448" t="s">
        <v>370</v>
      </c>
      <c r="D44" s="453">
        <v>16000</v>
      </c>
      <c r="E44" s="449">
        <f t="shared" si="0"/>
        <v>160</v>
      </c>
      <c r="F44" s="450">
        <f t="shared" si="1"/>
        <v>15840</v>
      </c>
      <c r="G44" s="498"/>
      <c r="H44" s="498" t="s">
        <v>531</v>
      </c>
      <c r="I44" s="452">
        <v>3200000351</v>
      </c>
      <c r="J44" s="507" t="s">
        <v>543</v>
      </c>
      <c r="L44" s="415"/>
      <c r="M44" s="416"/>
      <c r="N44" s="415"/>
    </row>
    <row r="45" spans="1:14">
      <c r="A45" s="442">
        <v>38</v>
      </c>
      <c r="B45" s="456" t="s">
        <v>238</v>
      </c>
      <c r="C45" s="448" t="s">
        <v>370</v>
      </c>
      <c r="D45" s="459">
        <v>16000</v>
      </c>
      <c r="E45" s="449">
        <f t="shared" si="0"/>
        <v>160</v>
      </c>
      <c r="F45" s="450">
        <f t="shared" si="1"/>
        <v>15840</v>
      </c>
      <c r="G45" s="498"/>
      <c r="H45" s="498" t="s">
        <v>531</v>
      </c>
      <c r="I45" s="452">
        <v>3200000352</v>
      </c>
      <c r="J45" s="507" t="s">
        <v>543</v>
      </c>
      <c r="L45" s="415"/>
      <c r="M45" s="416"/>
      <c r="N45" s="415"/>
    </row>
    <row r="46" spans="1:14">
      <c r="A46" s="442">
        <v>39</v>
      </c>
      <c r="B46" s="447" t="s">
        <v>298</v>
      </c>
      <c r="C46" s="448" t="s">
        <v>370</v>
      </c>
      <c r="D46" s="453">
        <v>15000</v>
      </c>
      <c r="E46" s="449">
        <f>+D46*0.01</f>
        <v>150</v>
      </c>
      <c r="F46" s="450">
        <f>+D46-E46</f>
        <v>14850</v>
      </c>
      <c r="G46" s="498"/>
      <c r="H46" s="498" t="s">
        <v>531</v>
      </c>
      <c r="I46" s="452">
        <v>3200000353</v>
      </c>
      <c r="J46" s="507" t="s">
        <v>543</v>
      </c>
      <c r="L46" s="415"/>
      <c r="M46" s="416"/>
      <c r="N46" s="415"/>
    </row>
    <row r="47" spans="1:14">
      <c r="A47" s="442">
        <v>40</v>
      </c>
      <c r="B47" s="456" t="s">
        <v>315</v>
      </c>
      <c r="C47" s="448" t="s">
        <v>370</v>
      </c>
      <c r="D47" s="459">
        <v>40000</v>
      </c>
      <c r="E47" s="449">
        <f t="shared" si="0"/>
        <v>400</v>
      </c>
      <c r="F47" s="450">
        <f t="shared" si="1"/>
        <v>39600</v>
      </c>
      <c r="G47" s="498"/>
      <c r="H47" s="498" t="s">
        <v>531</v>
      </c>
      <c r="I47" s="452">
        <v>3200000354</v>
      </c>
      <c r="J47" s="507" t="s">
        <v>543</v>
      </c>
      <c r="L47" s="415"/>
      <c r="M47" s="416"/>
      <c r="N47" s="415"/>
    </row>
    <row r="48" spans="1:14">
      <c r="A48" s="442">
        <v>41</v>
      </c>
      <c r="B48" s="447" t="s">
        <v>319</v>
      </c>
      <c r="C48" s="448" t="s">
        <v>370</v>
      </c>
      <c r="D48" s="453">
        <v>25000</v>
      </c>
      <c r="E48" s="449">
        <f t="shared" si="0"/>
        <v>250</v>
      </c>
      <c r="F48" s="450">
        <f t="shared" si="1"/>
        <v>24750</v>
      </c>
      <c r="G48" s="498"/>
      <c r="H48" s="498" t="s">
        <v>531</v>
      </c>
      <c r="I48" s="452">
        <v>3200000355</v>
      </c>
      <c r="J48" s="507" t="s">
        <v>543</v>
      </c>
      <c r="L48" s="415"/>
      <c r="M48" s="416"/>
      <c r="N48" s="415"/>
    </row>
    <row r="49" spans="1:14">
      <c r="A49" s="442">
        <v>42</v>
      </c>
      <c r="B49" s="447" t="s">
        <v>322</v>
      </c>
      <c r="C49" s="448" t="s">
        <v>370</v>
      </c>
      <c r="D49" s="453">
        <v>36000</v>
      </c>
      <c r="E49" s="449">
        <f t="shared" si="0"/>
        <v>360</v>
      </c>
      <c r="F49" s="450">
        <f t="shared" si="1"/>
        <v>35640</v>
      </c>
      <c r="G49" s="498"/>
      <c r="H49" s="498" t="s">
        <v>531</v>
      </c>
      <c r="I49" s="452">
        <v>3200000356</v>
      </c>
      <c r="J49" s="507" t="s">
        <v>543</v>
      </c>
      <c r="L49" s="415"/>
      <c r="M49" s="416"/>
      <c r="N49" s="415"/>
    </row>
    <row r="50" spans="1:14">
      <c r="A50" s="442">
        <v>43</v>
      </c>
      <c r="B50" s="456" t="s">
        <v>324</v>
      </c>
      <c r="C50" s="448" t="s">
        <v>370</v>
      </c>
      <c r="D50" s="459">
        <v>36000</v>
      </c>
      <c r="E50" s="449">
        <f t="shared" si="0"/>
        <v>360</v>
      </c>
      <c r="F50" s="450">
        <f t="shared" si="1"/>
        <v>35640</v>
      </c>
      <c r="G50" s="498"/>
      <c r="H50" s="498" t="s">
        <v>531</v>
      </c>
      <c r="I50" s="452">
        <v>3200000357</v>
      </c>
      <c r="J50" s="507" t="s">
        <v>543</v>
      </c>
      <c r="L50" s="415"/>
      <c r="M50" s="416"/>
      <c r="N50" s="415"/>
    </row>
    <row r="51" spans="1:14">
      <c r="A51" s="442">
        <v>44</v>
      </c>
      <c r="B51" s="456" t="s">
        <v>362</v>
      </c>
      <c r="C51" s="448" t="s">
        <v>370</v>
      </c>
      <c r="D51" s="459">
        <v>40000</v>
      </c>
      <c r="E51" s="449">
        <f t="shared" si="0"/>
        <v>400</v>
      </c>
      <c r="F51" s="450">
        <f t="shared" si="1"/>
        <v>39600</v>
      </c>
      <c r="G51" s="498"/>
      <c r="H51" s="498" t="s">
        <v>531</v>
      </c>
      <c r="I51" s="452">
        <v>3200000358</v>
      </c>
      <c r="J51" s="507" t="s">
        <v>543</v>
      </c>
      <c r="L51" s="415"/>
      <c r="M51" s="416"/>
      <c r="N51" s="415"/>
    </row>
    <row r="52" spans="1:14">
      <c r="A52" s="719"/>
      <c r="B52" s="736"/>
      <c r="C52" s="737"/>
      <c r="D52" s="795">
        <f>SUM(D37:D51)</f>
        <v>361400</v>
      </c>
      <c r="E52" s="705">
        <f>SUM(E37:E51)</f>
        <v>3614</v>
      </c>
      <c r="F52" s="706">
        <f>SUM(F37:F51)</f>
        <v>357786</v>
      </c>
      <c r="G52" s="728"/>
      <c r="H52" s="732"/>
      <c r="I52" s="440"/>
      <c r="J52" s="439"/>
      <c r="L52" s="415"/>
      <c r="M52" s="416"/>
      <c r="N52" s="415"/>
    </row>
    <row r="53" spans="1:14">
      <c r="A53" s="720"/>
      <c r="B53" s="735"/>
      <c r="C53" s="724"/>
      <c r="D53" s="741"/>
      <c r="E53" s="726"/>
      <c r="F53" s="727"/>
      <c r="G53" s="729"/>
      <c r="H53" s="729"/>
      <c r="I53" s="730"/>
      <c r="J53" s="734"/>
      <c r="L53" s="415"/>
      <c r="M53" s="416"/>
      <c r="N53" s="415"/>
    </row>
    <row r="54" spans="1:14">
      <c r="A54" s="442">
        <v>45</v>
      </c>
      <c r="B54" s="467" t="s">
        <v>107</v>
      </c>
      <c r="C54" s="448" t="s">
        <v>371</v>
      </c>
      <c r="D54" s="466">
        <v>18040</v>
      </c>
      <c r="E54" s="449">
        <f t="shared" si="0"/>
        <v>180.4</v>
      </c>
      <c r="F54" s="450">
        <f t="shared" si="1"/>
        <v>17859.599999999999</v>
      </c>
      <c r="G54" s="498"/>
      <c r="H54" s="498" t="s">
        <v>531</v>
      </c>
      <c r="I54" s="452">
        <v>3200000359</v>
      </c>
      <c r="J54" s="507" t="s">
        <v>543</v>
      </c>
      <c r="L54" s="415"/>
      <c r="M54" s="416"/>
      <c r="N54" s="415"/>
    </row>
    <row r="55" spans="1:14" s="429" customFormat="1">
      <c r="A55" s="442">
        <v>46</v>
      </c>
      <c r="B55" s="457" t="s">
        <v>111</v>
      </c>
      <c r="C55" s="468" t="s">
        <v>371</v>
      </c>
      <c r="D55" s="466">
        <v>18380</v>
      </c>
      <c r="E55" s="449">
        <f t="shared" si="0"/>
        <v>183.8</v>
      </c>
      <c r="F55" s="450">
        <f t="shared" si="1"/>
        <v>18196.2</v>
      </c>
      <c r="G55" s="504"/>
      <c r="H55" s="498" t="s">
        <v>531</v>
      </c>
      <c r="I55" s="452">
        <v>3200000360</v>
      </c>
      <c r="J55" s="507" t="s">
        <v>543</v>
      </c>
      <c r="K55" s="524"/>
      <c r="L55" s="426"/>
      <c r="M55" s="694"/>
      <c r="N55" s="426"/>
    </row>
    <row r="56" spans="1:14">
      <c r="A56" s="442">
        <v>47</v>
      </c>
      <c r="B56" s="457" t="s">
        <v>115</v>
      </c>
      <c r="C56" s="448" t="s">
        <v>371</v>
      </c>
      <c r="D56" s="466">
        <v>16690</v>
      </c>
      <c r="E56" s="449">
        <f t="shared" si="0"/>
        <v>166.9</v>
      </c>
      <c r="F56" s="450">
        <f t="shared" si="1"/>
        <v>16523.099999999999</v>
      </c>
      <c r="G56" s="498"/>
      <c r="H56" s="498" t="s">
        <v>531</v>
      </c>
      <c r="I56" s="452">
        <v>3200000361</v>
      </c>
      <c r="J56" s="507" t="s">
        <v>543</v>
      </c>
      <c r="L56" s="415"/>
      <c r="M56" s="416"/>
      <c r="N56" s="415"/>
    </row>
    <row r="57" spans="1:14">
      <c r="A57" s="442">
        <v>48</v>
      </c>
      <c r="B57" s="457" t="s">
        <v>327</v>
      </c>
      <c r="C57" s="448" t="s">
        <v>371</v>
      </c>
      <c r="D57" s="458">
        <v>36000</v>
      </c>
      <c r="E57" s="449">
        <f t="shared" si="0"/>
        <v>360</v>
      </c>
      <c r="F57" s="450">
        <f t="shared" si="1"/>
        <v>35640</v>
      </c>
      <c r="G57" s="498"/>
      <c r="H57" s="498" t="s">
        <v>531</v>
      </c>
      <c r="I57" s="452">
        <v>3200000362</v>
      </c>
      <c r="J57" s="507" t="s">
        <v>543</v>
      </c>
      <c r="L57" s="415"/>
      <c r="M57" s="416"/>
      <c r="N57" s="415"/>
    </row>
    <row r="58" spans="1:14">
      <c r="A58" s="719"/>
      <c r="B58" s="743"/>
      <c r="C58" s="723"/>
      <c r="D58" s="849">
        <f>SUM(D54:D57)</f>
        <v>89110</v>
      </c>
      <c r="E58" s="847">
        <f>SUM(E54:E57)</f>
        <v>891.1</v>
      </c>
      <c r="F58" s="848">
        <f>SUM(F54:F57)</f>
        <v>88218.9</v>
      </c>
      <c r="G58" s="728"/>
      <c r="H58" s="732"/>
      <c r="I58" s="440"/>
      <c r="J58" s="439"/>
      <c r="L58" s="415"/>
      <c r="M58" s="416"/>
      <c r="N58" s="415"/>
    </row>
    <row r="59" spans="1:14">
      <c r="A59" s="720"/>
      <c r="B59" s="742"/>
      <c r="C59" s="724"/>
      <c r="D59" s="744"/>
      <c r="E59" s="726"/>
      <c r="F59" s="727"/>
      <c r="G59" s="729"/>
      <c r="H59" s="729"/>
      <c r="I59" s="730"/>
      <c r="J59" s="734"/>
      <c r="L59" s="415"/>
      <c r="M59" s="416"/>
      <c r="N59" s="415"/>
    </row>
    <row r="60" spans="1:14" s="425" customFormat="1">
      <c r="A60" s="442">
        <v>49</v>
      </c>
      <c r="B60" s="469" t="s">
        <v>119</v>
      </c>
      <c r="C60" s="470" t="s">
        <v>372</v>
      </c>
      <c r="D60" s="471">
        <v>16380</v>
      </c>
      <c r="E60" s="471">
        <f t="shared" si="0"/>
        <v>163.80000000000001</v>
      </c>
      <c r="F60" s="472">
        <f t="shared" si="1"/>
        <v>16216.2</v>
      </c>
      <c r="G60" s="500"/>
      <c r="H60" s="498" t="s">
        <v>531</v>
      </c>
      <c r="I60" s="452">
        <v>3200000363</v>
      </c>
      <c r="J60" s="507" t="s">
        <v>543</v>
      </c>
      <c r="K60" s="420"/>
      <c r="L60" s="422"/>
      <c r="M60" s="695"/>
      <c r="N60" s="422"/>
    </row>
    <row r="61" spans="1:14">
      <c r="A61" s="442">
        <v>50</v>
      </c>
      <c r="B61" s="457" t="s">
        <v>247</v>
      </c>
      <c r="C61" s="444" t="s">
        <v>372</v>
      </c>
      <c r="D61" s="458">
        <v>15000</v>
      </c>
      <c r="E61" s="449">
        <f t="shared" si="0"/>
        <v>150</v>
      </c>
      <c r="F61" s="450">
        <f t="shared" si="1"/>
        <v>14850</v>
      </c>
      <c r="G61" s="498"/>
      <c r="H61" s="498" t="s">
        <v>531</v>
      </c>
      <c r="I61" s="452">
        <v>3200000364</v>
      </c>
      <c r="J61" s="507" t="s">
        <v>543</v>
      </c>
      <c r="L61" s="415"/>
      <c r="M61" s="416"/>
      <c r="N61" s="415"/>
    </row>
    <row r="62" spans="1:14">
      <c r="A62" s="442">
        <v>51</v>
      </c>
      <c r="B62" s="456" t="s">
        <v>299</v>
      </c>
      <c r="C62" s="444" t="s">
        <v>372</v>
      </c>
      <c r="D62" s="458">
        <v>15000</v>
      </c>
      <c r="E62" s="449">
        <f t="shared" si="0"/>
        <v>150</v>
      </c>
      <c r="F62" s="450">
        <f t="shared" si="1"/>
        <v>14850</v>
      </c>
      <c r="G62" s="498"/>
      <c r="H62" s="498" t="s">
        <v>531</v>
      </c>
      <c r="I62" s="452">
        <v>3200000365</v>
      </c>
      <c r="J62" s="507" t="s">
        <v>543</v>
      </c>
      <c r="L62" s="415"/>
      <c r="M62" s="416"/>
      <c r="N62" s="415"/>
    </row>
    <row r="63" spans="1:14">
      <c r="A63" s="442">
        <v>52</v>
      </c>
      <c r="B63" s="456" t="s">
        <v>301</v>
      </c>
      <c r="C63" s="444" t="s">
        <v>372</v>
      </c>
      <c r="D63" s="453">
        <v>15000</v>
      </c>
      <c r="E63" s="449">
        <f t="shared" si="0"/>
        <v>150</v>
      </c>
      <c r="F63" s="450">
        <f t="shared" si="1"/>
        <v>14850</v>
      </c>
      <c r="G63" s="498"/>
      <c r="H63" s="498" t="s">
        <v>531</v>
      </c>
      <c r="I63" s="452">
        <v>3200000366</v>
      </c>
      <c r="J63" s="507" t="s">
        <v>543</v>
      </c>
      <c r="L63" s="415"/>
      <c r="M63" s="416"/>
      <c r="N63" s="415"/>
    </row>
    <row r="64" spans="1:14">
      <c r="A64" s="442">
        <v>53</v>
      </c>
      <c r="B64" s="456" t="s">
        <v>303</v>
      </c>
      <c r="C64" s="444" t="s">
        <v>372</v>
      </c>
      <c r="D64" s="453">
        <v>15000</v>
      </c>
      <c r="E64" s="449">
        <f t="shared" si="0"/>
        <v>150</v>
      </c>
      <c r="F64" s="450">
        <f t="shared" si="1"/>
        <v>14850</v>
      </c>
      <c r="G64" s="498"/>
      <c r="H64" s="498" t="s">
        <v>531</v>
      </c>
      <c r="I64" s="452">
        <v>3200000367</v>
      </c>
      <c r="J64" s="507" t="s">
        <v>543</v>
      </c>
      <c r="L64" s="415"/>
      <c r="M64" s="416"/>
      <c r="N64" s="415"/>
    </row>
    <row r="65" spans="1:14">
      <c r="A65" s="536">
        <v>54</v>
      </c>
      <c r="B65" s="815" t="s">
        <v>305</v>
      </c>
      <c r="C65" s="691" t="s">
        <v>372</v>
      </c>
      <c r="D65" s="816">
        <v>15000</v>
      </c>
      <c r="E65" s="548">
        <f t="shared" si="0"/>
        <v>150</v>
      </c>
      <c r="F65" s="549">
        <f t="shared" si="1"/>
        <v>14850</v>
      </c>
      <c r="G65" s="542"/>
      <c r="H65" s="542" t="s">
        <v>531</v>
      </c>
      <c r="I65" s="543">
        <v>3200000368</v>
      </c>
      <c r="J65" s="544" t="s">
        <v>553</v>
      </c>
      <c r="K65" s="700" t="s">
        <v>559</v>
      </c>
      <c r="L65" s="415"/>
      <c r="M65" s="416"/>
      <c r="N65" s="415"/>
    </row>
    <row r="66" spans="1:14">
      <c r="A66" s="710">
        <v>55</v>
      </c>
      <c r="B66" s="711" t="s">
        <v>332</v>
      </c>
      <c r="C66" s="712" t="s">
        <v>372</v>
      </c>
      <c r="D66" s="713">
        <v>50000</v>
      </c>
      <c r="E66" s="714">
        <f>+D66*0.01</f>
        <v>500</v>
      </c>
      <c r="F66" s="715">
        <f>+D66-E66</f>
        <v>49500</v>
      </c>
      <c r="G66" s="716"/>
      <c r="H66" s="716" t="s">
        <v>531</v>
      </c>
      <c r="I66" s="717">
        <v>3200000369</v>
      </c>
      <c r="J66" s="870"/>
      <c r="K66" s="417"/>
      <c r="L66" s="415"/>
      <c r="M66" s="416"/>
      <c r="N66" s="415"/>
    </row>
    <row r="67" spans="1:14">
      <c r="A67" s="719"/>
      <c r="B67" s="829"/>
      <c r="C67" s="764"/>
      <c r="D67" s="850">
        <f>SUM(D60:D66)</f>
        <v>141380</v>
      </c>
      <c r="E67" s="851">
        <f>SUM(E60:E66)</f>
        <v>1413.8</v>
      </c>
      <c r="F67" s="852">
        <f>SUM(F60:F66)</f>
        <v>139966.20000000001</v>
      </c>
      <c r="G67" s="728"/>
      <c r="H67" s="732"/>
      <c r="I67" s="440"/>
      <c r="J67" s="439"/>
      <c r="K67" s="417"/>
      <c r="L67" s="415"/>
      <c r="M67" s="416"/>
      <c r="N67" s="415"/>
    </row>
    <row r="68" spans="1:14">
      <c r="A68" s="720"/>
      <c r="B68" s="828"/>
      <c r="C68" s="765"/>
      <c r="D68" s="866">
        <f>D67-D65-D66</f>
        <v>76380</v>
      </c>
      <c r="E68" s="861">
        <f>E67-E65-E66</f>
        <v>763.8</v>
      </c>
      <c r="F68" s="862">
        <f>F67-F65-F66</f>
        <v>75616.200000000012</v>
      </c>
      <c r="G68" s="729"/>
      <c r="H68" s="729"/>
      <c r="I68" s="730"/>
      <c r="J68" s="734"/>
      <c r="K68" s="417"/>
      <c r="L68" s="415"/>
      <c r="M68" s="416"/>
      <c r="N68" s="415"/>
    </row>
    <row r="69" spans="1:14">
      <c r="A69" s="442">
        <v>56</v>
      </c>
      <c r="B69" s="467" t="s">
        <v>124</v>
      </c>
      <c r="C69" s="444" t="s">
        <v>373</v>
      </c>
      <c r="D69" s="466">
        <v>20700</v>
      </c>
      <c r="E69" s="449">
        <f t="shared" si="0"/>
        <v>207</v>
      </c>
      <c r="F69" s="450">
        <f t="shared" si="1"/>
        <v>20493</v>
      </c>
      <c r="G69" s="498"/>
      <c r="H69" s="498" t="s">
        <v>531</v>
      </c>
      <c r="I69" s="452">
        <v>3200000370</v>
      </c>
      <c r="J69" s="507" t="s">
        <v>543</v>
      </c>
      <c r="L69" s="415"/>
      <c r="M69" s="416"/>
      <c r="N69" s="415"/>
    </row>
    <row r="70" spans="1:14">
      <c r="A70" s="442">
        <v>57</v>
      </c>
      <c r="B70" s="467" t="s">
        <v>129</v>
      </c>
      <c r="C70" s="444" t="s">
        <v>373</v>
      </c>
      <c r="D70" s="466">
        <v>17520</v>
      </c>
      <c r="E70" s="449">
        <f t="shared" si="0"/>
        <v>175.20000000000002</v>
      </c>
      <c r="F70" s="450">
        <f t="shared" si="1"/>
        <v>17344.8</v>
      </c>
      <c r="G70" s="498"/>
      <c r="H70" s="498" t="s">
        <v>531</v>
      </c>
      <c r="I70" s="452">
        <v>3200000371</v>
      </c>
      <c r="J70" s="507" t="s">
        <v>543</v>
      </c>
      <c r="L70" s="415"/>
      <c r="M70" s="416"/>
      <c r="N70" s="415"/>
    </row>
    <row r="71" spans="1:14">
      <c r="A71" s="442">
        <v>58</v>
      </c>
      <c r="B71" s="467" t="s">
        <v>132</v>
      </c>
      <c r="C71" s="444" t="s">
        <v>373</v>
      </c>
      <c r="D71" s="466">
        <v>15600</v>
      </c>
      <c r="E71" s="449">
        <f t="shared" si="0"/>
        <v>156</v>
      </c>
      <c r="F71" s="450">
        <f t="shared" si="1"/>
        <v>15444</v>
      </c>
      <c r="G71" s="498"/>
      <c r="H71" s="498" t="s">
        <v>531</v>
      </c>
      <c r="I71" s="452">
        <v>3200000372</v>
      </c>
      <c r="J71" s="507" t="s">
        <v>543</v>
      </c>
      <c r="L71" s="415"/>
      <c r="M71" s="416"/>
      <c r="N71" s="415"/>
    </row>
    <row r="72" spans="1:14">
      <c r="A72" s="442">
        <v>59</v>
      </c>
      <c r="B72" s="467" t="s">
        <v>135</v>
      </c>
      <c r="C72" s="444" t="s">
        <v>373</v>
      </c>
      <c r="D72" s="466">
        <v>16610</v>
      </c>
      <c r="E72" s="449">
        <f t="shared" si="0"/>
        <v>166.1</v>
      </c>
      <c r="F72" s="450">
        <f t="shared" si="1"/>
        <v>16443.900000000001</v>
      </c>
      <c r="G72" s="498"/>
      <c r="H72" s="498" t="s">
        <v>531</v>
      </c>
      <c r="I72" s="452">
        <v>3200000373</v>
      </c>
      <c r="J72" s="507" t="s">
        <v>543</v>
      </c>
      <c r="L72" s="415"/>
      <c r="M72" s="416"/>
      <c r="N72" s="415"/>
    </row>
    <row r="73" spans="1:14">
      <c r="A73" s="442">
        <v>60</v>
      </c>
      <c r="B73" s="467" t="s">
        <v>137</v>
      </c>
      <c r="C73" s="444" t="s">
        <v>373</v>
      </c>
      <c r="D73" s="466">
        <v>20780</v>
      </c>
      <c r="E73" s="449">
        <f t="shared" si="0"/>
        <v>207.8</v>
      </c>
      <c r="F73" s="450">
        <f t="shared" si="1"/>
        <v>20572.2</v>
      </c>
      <c r="G73" s="498"/>
      <c r="H73" s="498" t="s">
        <v>531</v>
      </c>
      <c r="I73" s="452">
        <v>3200000374</v>
      </c>
      <c r="J73" s="507" t="s">
        <v>543</v>
      </c>
      <c r="L73" s="415"/>
      <c r="M73" s="416"/>
      <c r="N73" s="415"/>
    </row>
    <row r="74" spans="1:14">
      <c r="A74" s="442">
        <v>61</v>
      </c>
      <c r="B74" s="467" t="s">
        <v>250</v>
      </c>
      <c r="C74" s="444" t="s">
        <v>373</v>
      </c>
      <c r="D74" s="468">
        <v>25000</v>
      </c>
      <c r="E74" s="449">
        <f t="shared" si="0"/>
        <v>250</v>
      </c>
      <c r="F74" s="450">
        <f t="shared" si="1"/>
        <v>24750</v>
      </c>
      <c r="G74" s="498"/>
      <c r="H74" s="498" t="s">
        <v>531</v>
      </c>
      <c r="I74" s="452">
        <v>3200000375</v>
      </c>
      <c r="J74" s="507" t="s">
        <v>543</v>
      </c>
      <c r="L74" s="415"/>
      <c r="M74" s="416"/>
      <c r="N74" s="415"/>
    </row>
    <row r="75" spans="1:14">
      <c r="A75" s="442">
        <v>62</v>
      </c>
      <c r="B75" s="467" t="s">
        <v>257</v>
      </c>
      <c r="C75" s="444" t="s">
        <v>373</v>
      </c>
      <c r="D75" s="468">
        <v>16000</v>
      </c>
      <c r="E75" s="449">
        <f t="shared" si="0"/>
        <v>160</v>
      </c>
      <c r="F75" s="450">
        <f t="shared" si="1"/>
        <v>15840</v>
      </c>
      <c r="G75" s="498"/>
      <c r="H75" s="498" t="s">
        <v>531</v>
      </c>
      <c r="I75" s="452">
        <v>3200000376</v>
      </c>
      <c r="J75" s="507" t="s">
        <v>543</v>
      </c>
      <c r="L75" s="415"/>
      <c r="M75" s="416"/>
      <c r="N75" s="415"/>
    </row>
    <row r="76" spans="1:14">
      <c r="A76" s="442">
        <v>63</v>
      </c>
      <c r="B76" s="467" t="s">
        <v>259</v>
      </c>
      <c r="C76" s="444" t="s">
        <v>373</v>
      </c>
      <c r="D76" s="468">
        <v>17000</v>
      </c>
      <c r="E76" s="449">
        <f t="shared" si="0"/>
        <v>170</v>
      </c>
      <c r="F76" s="450">
        <f t="shared" si="1"/>
        <v>16830</v>
      </c>
      <c r="G76" s="498"/>
      <c r="H76" s="498" t="s">
        <v>531</v>
      </c>
      <c r="I76" s="452">
        <v>3200000377</v>
      </c>
      <c r="J76" s="507" t="s">
        <v>543</v>
      </c>
      <c r="L76" s="415"/>
      <c r="M76" s="416"/>
      <c r="N76" s="415"/>
    </row>
    <row r="77" spans="1:14">
      <c r="A77" s="442">
        <v>64</v>
      </c>
      <c r="B77" s="467" t="s">
        <v>307</v>
      </c>
      <c r="C77" s="444" t="s">
        <v>373</v>
      </c>
      <c r="D77" s="468">
        <v>15000</v>
      </c>
      <c r="E77" s="449">
        <f>+D77*0.01</f>
        <v>150</v>
      </c>
      <c r="F77" s="450">
        <f>+D77-E77</f>
        <v>14850</v>
      </c>
      <c r="G77" s="498"/>
      <c r="H77" s="498" t="s">
        <v>531</v>
      </c>
      <c r="I77" s="452">
        <v>3200000378</v>
      </c>
      <c r="J77" s="507" t="s">
        <v>543</v>
      </c>
      <c r="L77" s="415"/>
      <c r="M77" s="416"/>
      <c r="N77" s="415"/>
    </row>
    <row r="78" spans="1:14" s="425" customFormat="1">
      <c r="A78" s="442">
        <v>65</v>
      </c>
      <c r="B78" s="473" t="s">
        <v>363</v>
      </c>
      <c r="C78" s="470" t="s">
        <v>373</v>
      </c>
      <c r="D78" s="474">
        <v>25000</v>
      </c>
      <c r="E78" s="471">
        <f>+D78*0.01</f>
        <v>250</v>
      </c>
      <c r="F78" s="472">
        <f>+D78-E78</f>
        <v>24750</v>
      </c>
      <c r="G78" s="500"/>
      <c r="H78" s="498" t="s">
        <v>531</v>
      </c>
      <c r="I78" s="452">
        <v>3200000379</v>
      </c>
      <c r="J78" s="507" t="s">
        <v>543</v>
      </c>
      <c r="K78" s="420"/>
      <c r="L78" s="422"/>
      <c r="M78" s="695"/>
      <c r="N78" s="422"/>
    </row>
    <row r="79" spans="1:14">
      <c r="A79" s="442">
        <v>66</v>
      </c>
      <c r="B79" s="452" t="s">
        <v>499</v>
      </c>
      <c r="C79" s="490" t="s">
        <v>373</v>
      </c>
      <c r="D79" s="482">
        <v>15000</v>
      </c>
      <c r="E79" s="482">
        <f>+D79*0.01</f>
        <v>150</v>
      </c>
      <c r="F79" s="451">
        <f>+D79-E79</f>
        <v>14850</v>
      </c>
      <c r="G79" s="498"/>
      <c r="H79" s="498" t="s">
        <v>531</v>
      </c>
      <c r="I79" s="452">
        <v>3200000380</v>
      </c>
      <c r="J79" s="507" t="s">
        <v>543</v>
      </c>
    </row>
    <row r="80" spans="1:14">
      <c r="A80" s="442">
        <v>67</v>
      </c>
      <c r="B80" s="452" t="s">
        <v>501</v>
      </c>
      <c r="C80" s="490" t="s">
        <v>373</v>
      </c>
      <c r="D80" s="482">
        <v>15000</v>
      </c>
      <c r="E80" s="482">
        <f>+D80*0.01</f>
        <v>150</v>
      </c>
      <c r="F80" s="451">
        <f>+D80-E80</f>
        <v>14850</v>
      </c>
      <c r="G80" s="498"/>
      <c r="H80" s="498" t="s">
        <v>531</v>
      </c>
      <c r="I80" s="452">
        <v>3200000381</v>
      </c>
      <c r="J80" s="507" t="s">
        <v>543</v>
      </c>
    </row>
    <row r="81" spans="1:14">
      <c r="A81" s="719"/>
      <c r="B81" s="440"/>
      <c r="C81" s="825"/>
      <c r="D81" s="844">
        <f>SUM(D69:D80)</f>
        <v>219210</v>
      </c>
      <c r="E81" s="844">
        <f>SUM(E69:E80)</f>
        <v>2192.1000000000004</v>
      </c>
      <c r="F81" s="845">
        <f>SUM(F69:F80)</f>
        <v>217017.90000000002</v>
      </c>
      <c r="G81" s="728"/>
      <c r="H81" s="732"/>
      <c r="I81" s="440"/>
      <c r="J81" s="439"/>
    </row>
    <row r="82" spans="1:14">
      <c r="A82" s="720"/>
      <c r="B82" s="730"/>
      <c r="C82" s="832"/>
      <c r="D82" s="833"/>
      <c r="E82" s="833"/>
      <c r="F82" s="834"/>
      <c r="G82" s="729"/>
      <c r="H82" s="729"/>
      <c r="I82" s="730"/>
      <c r="J82" s="734"/>
    </row>
    <row r="83" spans="1:14">
      <c r="A83" s="442">
        <v>68</v>
      </c>
      <c r="B83" s="467" t="s">
        <v>141</v>
      </c>
      <c r="C83" s="444" t="s">
        <v>374</v>
      </c>
      <c r="D83" s="466">
        <v>23590</v>
      </c>
      <c r="E83" s="449">
        <f t="shared" si="0"/>
        <v>235.9</v>
      </c>
      <c r="F83" s="450">
        <f t="shared" si="1"/>
        <v>23354.1</v>
      </c>
      <c r="G83" s="498"/>
      <c r="H83" s="498" t="s">
        <v>531</v>
      </c>
      <c r="I83" s="452">
        <v>3200000382</v>
      </c>
      <c r="J83" s="507" t="s">
        <v>543</v>
      </c>
      <c r="L83" s="415"/>
      <c r="M83" s="416"/>
      <c r="N83" s="415"/>
    </row>
    <row r="84" spans="1:14">
      <c r="A84" s="442">
        <v>69</v>
      </c>
      <c r="B84" s="457" t="s">
        <v>144</v>
      </c>
      <c r="C84" s="444" t="s">
        <v>374</v>
      </c>
      <c r="D84" s="466">
        <v>20800</v>
      </c>
      <c r="E84" s="449">
        <f t="shared" si="0"/>
        <v>208</v>
      </c>
      <c r="F84" s="450">
        <f t="shared" si="1"/>
        <v>20592</v>
      </c>
      <c r="G84" s="498"/>
      <c r="H84" s="498" t="s">
        <v>531</v>
      </c>
      <c r="I84" s="452">
        <v>3200000383</v>
      </c>
      <c r="J84" s="507" t="s">
        <v>543</v>
      </c>
      <c r="L84" s="415"/>
      <c r="M84" s="416"/>
      <c r="N84" s="415"/>
    </row>
    <row r="85" spans="1:14">
      <c r="A85" s="442">
        <v>70</v>
      </c>
      <c r="B85" s="457" t="s">
        <v>262</v>
      </c>
      <c r="C85" s="444" t="s">
        <v>374</v>
      </c>
      <c r="D85" s="458">
        <v>21000</v>
      </c>
      <c r="E85" s="449">
        <f t="shared" si="0"/>
        <v>210</v>
      </c>
      <c r="F85" s="450">
        <f t="shared" si="1"/>
        <v>20790</v>
      </c>
      <c r="G85" s="498"/>
      <c r="H85" s="498" t="s">
        <v>531</v>
      </c>
      <c r="I85" s="452">
        <v>3200000384</v>
      </c>
      <c r="J85" s="507" t="s">
        <v>543</v>
      </c>
      <c r="L85" s="415"/>
      <c r="M85" s="416"/>
      <c r="N85" s="415"/>
    </row>
    <row r="86" spans="1:14">
      <c r="A86" s="442">
        <v>71</v>
      </c>
      <c r="B86" s="457" t="s">
        <v>266</v>
      </c>
      <c r="C86" s="444" t="s">
        <v>374</v>
      </c>
      <c r="D86" s="458">
        <v>22000</v>
      </c>
      <c r="E86" s="449">
        <f t="shared" si="0"/>
        <v>220</v>
      </c>
      <c r="F86" s="450">
        <f t="shared" si="1"/>
        <v>21780</v>
      </c>
      <c r="G86" s="498"/>
      <c r="H86" s="498" t="s">
        <v>531</v>
      </c>
      <c r="I86" s="452">
        <v>3200000385</v>
      </c>
      <c r="J86" s="507" t="s">
        <v>543</v>
      </c>
      <c r="L86" s="415"/>
      <c r="M86" s="416"/>
      <c r="N86" s="415"/>
    </row>
    <row r="87" spans="1:14">
      <c r="A87" s="719"/>
      <c r="B87" s="743"/>
      <c r="C87" s="764"/>
      <c r="D87" s="849">
        <f>SUM(D83:D86)</f>
        <v>87390</v>
      </c>
      <c r="E87" s="847">
        <f>SUM(E83:E86)</f>
        <v>873.9</v>
      </c>
      <c r="F87" s="848">
        <f>SUM(F83:F86)</f>
        <v>86516.1</v>
      </c>
      <c r="G87" s="728"/>
      <c r="H87" s="732"/>
      <c r="I87" s="440"/>
      <c r="J87" s="439"/>
      <c r="L87" s="415"/>
      <c r="M87" s="416"/>
      <c r="N87" s="415"/>
    </row>
    <row r="88" spans="1:14">
      <c r="A88" s="720"/>
      <c r="B88" s="742"/>
      <c r="C88" s="765"/>
      <c r="D88" s="744"/>
      <c r="E88" s="726"/>
      <c r="F88" s="727"/>
      <c r="G88" s="729"/>
      <c r="H88" s="729"/>
      <c r="I88" s="730"/>
      <c r="J88" s="734"/>
      <c r="L88" s="415"/>
      <c r="M88" s="416"/>
      <c r="N88" s="415"/>
    </row>
    <row r="89" spans="1:14" s="429" customFormat="1">
      <c r="A89" s="442">
        <v>72</v>
      </c>
      <c r="B89" s="467" t="s">
        <v>149</v>
      </c>
      <c r="C89" s="475" t="s">
        <v>375</v>
      </c>
      <c r="D89" s="466">
        <v>25709</v>
      </c>
      <c r="E89" s="449">
        <f t="shared" si="0"/>
        <v>257.09000000000003</v>
      </c>
      <c r="F89" s="450">
        <f t="shared" si="1"/>
        <v>25451.91</v>
      </c>
      <c r="G89" s="499"/>
      <c r="H89" s="498" t="s">
        <v>531</v>
      </c>
      <c r="I89" s="452">
        <v>3200000386</v>
      </c>
      <c r="J89" s="507" t="s">
        <v>543</v>
      </c>
      <c r="K89" s="524"/>
      <c r="L89" s="426"/>
      <c r="M89" s="694"/>
      <c r="N89" s="426"/>
    </row>
    <row r="90" spans="1:14">
      <c r="A90" s="442">
        <v>73</v>
      </c>
      <c r="B90" s="467" t="s">
        <v>154</v>
      </c>
      <c r="C90" s="444" t="s">
        <v>375</v>
      </c>
      <c r="D90" s="466">
        <v>19760</v>
      </c>
      <c r="E90" s="449">
        <f t="shared" si="0"/>
        <v>197.6</v>
      </c>
      <c r="F90" s="450">
        <f t="shared" si="1"/>
        <v>19562.400000000001</v>
      </c>
      <c r="G90" s="498"/>
      <c r="H90" s="498" t="s">
        <v>531</v>
      </c>
      <c r="I90" s="452">
        <v>3200000387</v>
      </c>
      <c r="J90" s="507" t="s">
        <v>543</v>
      </c>
      <c r="L90" s="415"/>
      <c r="M90" s="416"/>
      <c r="N90" s="415"/>
    </row>
    <row r="91" spans="1:14">
      <c r="A91" s="442">
        <v>74</v>
      </c>
      <c r="B91" s="467" t="s">
        <v>158</v>
      </c>
      <c r="C91" s="444" t="s">
        <v>375</v>
      </c>
      <c r="D91" s="466">
        <v>15600</v>
      </c>
      <c r="E91" s="449">
        <f t="shared" ref="E91:E139" si="2">+D91*0.01</f>
        <v>156</v>
      </c>
      <c r="F91" s="450">
        <f t="shared" ref="F91:F139" si="3">+D91-E91</f>
        <v>15444</v>
      </c>
      <c r="G91" s="498"/>
      <c r="H91" s="498" t="s">
        <v>531</v>
      </c>
      <c r="I91" s="452">
        <v>3200000388</v>
      </c>
      <c r="J91" s="507" t="s">
        <v>543</v>
      </c>
      <c r="L91" s="415"/>
      <c r="M91" s="416"/>
      <c r="N91" s="415"/>
    </row>
    <row r="92" spans="1:14">
      <c r="A92" s="442">
        <v>75</v>
      </c>
      <c r="B92" s="467" t="s">
        <v>161</v>
      </c>
      <c r="C92" s="444" t="s">
        <v>375</v>
      </c>
      <c r="D92" s="466">
        <v>15600</v>
      </c>
      <c r="E92" s="449">
        <f t="shared" si="2"/>
        <v>156</v>
      </c>
      <c r="F92" s="450">
        <f t="shared" si="3"/>
        <v>15444</v>
      </c>
      <c r="G92" s="498"/>
      <c r="H92" s="498" t="s">
        <v>531</v>
      </c>
      <c r="I92" s="452">
        <v>3200000389</v>
      </c>
      <c r="J92" s="507" t="s">
        <v>543</v>
      </c>
      <c r="L92" s="415"/>
      <c r="M92" s="416"/>
      <c r="N92" s="415"/>
    </row>
    <row r="93" spans="1:14">
      <c r="A93" s="442">
        <v>76</v>
      </c>
      <c r="B93" s="467" t="s">
        <v>335</v>
      </c>
      <c r="C93" s="444" t="s">
        <v>375</v>
      </c>
      <c r="D93" s="468">
        <v>25000</v>
      </c>
      <c r="E93" s="449">
        <f t="shared" si="2"/>
        <v>250</v>
      </c>
      <c r="F93" s="450">
        <f t="shared" si="3"/>
        <v>24750</v>
      </c>
      <c r="G93" s="498"/>
      <c r="H93" s="498" t="s">
        <v>531</v>
      </c>
      <c r="I93" s="452">
        <v>3200000390</v>
      </c>
      <c r="J93" s="507" t="s">
        <v>543</v>
      </c>
      <c r="L93" s="415"/>
      <c r="M93" s="416"/>
      <c r="N93" s="415"/>
    </row>
    <row r="94" spans="1:14">
      <c r="A94" s="719"/>
      <c r="B94" s="767"/>
      <c r="C94" s="764"/>
      <c r="D94" s="853">
        <f>SUM(D89:D93)</f>
        <v>101669</v>
      </c>
      <c r="E94" s="847">
        <f>SUM(E89:E93)</f>
        <v>1016.69</v>
      </c>
      <c r="F94" s="848">
        <f>SUM(F89:F93)</f>
        <v>100652.31</v>
      </c>
      <c r="G94" s="728"/>
      <c r="H94" s="732"/>
      <c r="I94" s="440"/>
      <c r="J94" s="439"/>
      <c r="L94" s="415"/>
      <c r="M94" s="416"/>
      <c r="N94" s="415"/>
    </row>
    <row r="95" spans="1:14">
      <c r="A95" s="720"/>
      <c r="B95" s="766"/>
      <c r="C95" s="765"/>
      <c r="D95" s="768"/>
      <c r="E95" s="726"/>
      <c r="F95" s="740"/>
      <c r="G95" s="729"/>
      <c r="H95" s="729"/>
      <c r="I95" s="730"/>
      <c r="J95" s="734"/>
      <c r="L95" s="415"/>
      <c r="M95" s="416"/>
      <c r="N95" s="415"/>
    </row>
    <row r="96" spans="1:14">
      <c r="A96" s="442">
        <v>77</v>
      </c>
      <c r="B96" s="467" t="s">
        <v>164</v>
      </c>
      <c r="C96" s="444" t="s">
        <v>376</v>
      </c>
      <c r="D96" s="466">
        <v>20800</v>
      </c>
      <c r="E96" s="449">
        <f t="shared" si="2"/>
        <v>208</v>
      </c>
      <c r="F96" s="450">
        <f t="shared" si="3"/>
        <v>20592</v>
      </c>
      <c r="G96" s="498"/>
      <c r="H96" s="498" t="s">
        <v>531</v>
      </c>
      <c r="I96" s="452">
        <v>3200000391</v>
      </c>
      <c r="J96" s="507" t="s">
        <v>543</v>
      </c>
      <c r="L96" s="415"/>
      <c r="M96" s="416"/>
      <c r="N96" s="415"/>
    </row>
    <row r="97" spans="1:14">
      <c r="A97" s="442">
        <v>78</v>
      </c>
      <c r="B97" s="467" t="s">
        <v>169</v>
      </c>
      <c r="C97" s="444" t="s">
        <v>376</v>
      </c>
      <c r="D97" s="466">
        <v>20800</v>
      </c>
      <c r="E97" s="449">
        <f t="shared" si="2"/>
        <v>208</v>
      </c>
      <c r="F97" s="450">
        <f t="shared" si="3"/>
        <v>20592</v>
      </c>
      <c r="G97" s="498"/>
      <c r="H97" s="498" t="s">
        <v>531</v>
      </c>
      <c r="I97" s="452">
        <v>3200000392</v>
      </c>
      <c r="J97" s="507" t="s">
        <v>543</v>
      </c>
      <c r="L97" s="415"/>
      <c r="M97" s="416"/>
      <c r="N97" s="415"/>
    </row>
    <row r="98" spans="1:14">
      <c r="A98" s="442">
        <v>79</v>
      </c>
      <c r="B98" s="467" t="s">
        <v>172</v>
      </c>
      <c r="C98" s="444" t="s">
        <v>376</v>
      </c>
      <c r="D98" s="466">
        <v>15600</v>
      </c>
      <c r="E98" s="449">
        <f t="shared" si="2"/>
        <v>156</v>
      </c>
      <c r="F98" s="450">
        <f t="shared" si="3"/>
        <v>15444</v>
      </c>
      <c r="G98" s="498"/>
      <c r="H98" s="498" t="s">
        <v>531</v>
      </c>
      <c r="I98" s="452">
        <v>3200000393</v>
      </c>
      <c r="J98" s="507" t="s">
        <v>543</v>
      </c>
      <c r="L98" s="415"/>
      <c r="M98" s="416"/>
      <c r="N98" s="415"/>
    </row>
    <row r="99" spans="1:14">
      <c r="A99" s="442">
        <v>80</v>
      </c>
      <c r="B99" s="467" t="s">
        <v>175</v>
      </c>
      <c r="C99" s="444" t="s">
        <v>376</v>
      </c>
      <c r="D99" s="466">
        <v>15600</v>
      </c>
      <c r="E99" s="449">
        <f t="shared" si="2"/>
        <v>156</v>
      </c>
      <c r="F99" s="450">
        <f t="shared" si="3"/>
        <v>15444</v>
      </c>
      <c r="G99" s="498"/>
      <c r="H99" s="498" t="s">
        <v>531</v>
      </c>
      <c r="I99" s="452">
        <v>3200000394</v>
      </c>
      <c r="J99" s="507" t="s">
        <v>543</v>
      </c>
      <c r="L99" s="415"/>
      <c r="M99" s="416"/>
      <c r="N99" s="415"/>
    </row>
    <row r="100" spans="1:14" s="436" customFormat="1">
      <c r="A100" s="442">
        <v>81</v>
      </c>
      <c r="B100" s="473" t="s">
        <v>364</v>
      </c>
      <c r="C100" s="476" t="s">
        <v>376</v>
      </c>
      <c r="D100" s="474">
        <v>20000</v>
      </c>
      <c r="E100" s="471">
        <f t="shared" si="2"/>
        <v>200</v>
      </c>
      <c r="F100" s="472">
        <f t="shared" si="3"/>
        <v>19800</v>
      </c>
      <c r="G100" s="501"/>
      <c r="H100" s="498" t="s">
        <v>531</v>
      </c>
      <c r="I100" s="452">
        <v>3200000395</v>
      </c>
      <c r="J100" s="507" t="s">
        <v>543</v>
      </c>
      <c r="K100" s="420"/>
      <c r="L100" s="433"/>
      <c r="M100" s="697"/>
      <c r="N100" s="433"/>
    </row>
    <row r="101" spans="1:14">
      <c r="A101" s="442">
        <v>82</v>
      </c>
      <c r="B101" s="452" t="s">
        <v>492</v>
      </c>
      <c r="C101" s="490" t="s">
        <v>376</v>
      </c>
      <c r="D101" s="482">
        <v>5322.58</v>
      </c>
      <c r="E101" s="493">
        <f>+D101*0.01</f>
        <v>53.2258</v>
      </c>
      <c r="F101" s="494">
        <f>+D101-E101</f>
        <v>5269.3541999999998</v>
      </c>
      <c r="G101" s="498"/>
      <c r="H101" s="498" t="s">
        <v>531</v>
      </c>
      <c r="I101" s="452">
        <v>3200000396</v>
      </c>
      <c r="J101" s="507"/>
    </row>
    <row r="102" spans="1:14">
      <c r="A102" s="442">
        <v>83</v>
      </c>
      <c r="B102" s="496" t="s">
        <v>494</v>
      </c>
      <c r="C102" s="490" t="s">
        <v>376</v>
      </c>
      <c r="D102" s="482">
        <v>15000</v>
      </c>
      <c r="E102" s="493">
        <f>+D102*0.01</f>
        <v>150</v>
      </c>
      <c r="F102" s="494">
        <f>+D102-E102</f>
        <v>14850</v>
      </c>
      <c r="G102" s="498"/>
      <c r="H102" s="498" t="s">
        <v>531</v>
      </c>
      <c r="I102" s="452">
        <v>3200000397</v>
      </c>
      <c r="J102" s="507" t="s">
        <v>543</v>
      </c>
    </row>
    <row r="103" spans="1:14">
      <c r="A103" s="719"/>
      <c r="B103" s="836"/>
      <c r="C103" s="825"/>
      <c r="D103" s="844">
        <f>SUM(D96:D102)</f>
        <v>113122.58</v>
      </c>
      <c r="E103" s="851">
        <f>SUM(E96:E102)</f>
        <v>1131.2258000000002</v>
      </c>
      <c r="F103" s="852">
        <f>SUM(F96:F102)</f>
        <v>111991.3542</v>
      </c>
      <c r="G103" s="728"/>
      <c r="H103" s="732"/>
      <c r="I103" s="440"/>
      <c r="J103" s="439"/>
    </row>
    <row r="104" spans="1:14">
      <c r="A104" s="720"/>
      <c r="B104" s="835"/>
      <c r="C104" s="832"/>
      <c r="D104" s="833"/>
      <c r="E104" s="830"/>
      <c r="F104" s="831"/>
      <c r="G104" s="729"/>
      <c r="H104" s="729"/>
      <c r="I104" s="730"/>
      <c r="J104" s="734"/>
    </row>
    <row r="105" spans="1:14">
      <c r="A105" s="442">
        <v>84</v>
      </c>
      <c r="B105" s="456" t="s">
        <v>179</v>
      </c>
      <c r="C105" s="477" t="s">
        <v>377</v>
      </c>
      <c r="D105" s="466">
        <v>20800</v>
      </c>
      <c r="E105" s="449">
        <f t="shared" si="2"/>
        <v>208</v>
      </c>
      <c r="F105" s="450">
        <f t="shared" si="3"/>
        <v>20592</v>
      </c>
      <c r="G105" s="498"/>
      <c r="H105" s="498" t="s">
        <v>531</v>
      </c>
      <c r="I105" s="452">
        <v>3200000398</v>
      </c>
      <c r="J105" s="507" t="s">
        <v>543</v>
      </c>
      <c r="L105" s="415"/>
      <c r="M105" s="416"/>
      <c r="N105" s="415"/>
    </row>
    <row r="106" spans="1:14">
      <c r="A106" s="442">
        <v>85</v>
      </c>
      <c r="B106" s="456" t="s">
        <v>183</v>
      </c>
      <c r="C106" s="477" t="s">
        <v>377</v>
      </c>
      <c r="D106" s="466">
        <v>23880</v>
      </c>
      <c r="E106" s="449">
        <f t="shared" si="2"/>
        <v>238.8</v>
      </c>
      <c r="F106" s="450">
        <f t="shared" si="3"/>
        <v>23641.200000000001</v>
      </c>
      <c r="G106" s="498"/>
      <c r="H106" s="498" t="s">
        <v>531</v>
      </c>
      <c r="I106" s="452">
        <v>3200000399</v>
      </c>
      <c r="J106" s="507" t="s">
        <v>543</v>
      </c>
      <c r="L106" s="415"/>
      <c r="M106" s="416"/>
      <c r="N106" s="415"/>
    </row>
    <row r="107" spans="1:14">
      <c r="A107" s="442">
        <v>86</v>
      </c>
      <c r="B107" s="456" t="s">
        <v>186</v>
      </c>
      <c r="C107" s="477" t="s">
        <v>377</v>
      </c>
      <c r="D107" s="466">
        <v>26000</v>
      </c>
      <c r="E107" s="449">
        <f t="shared" si="2"/>
        <v>260</v>
      </c>
      <c r="F107" s="450">
        <f t="shared" si="3"/>
        <v>25740</v>
      </c>
      <c r="G107" s="498"/>
      <c r="H107" s="498" t="s">
        <v>531</v>
      </c>
      <c r="I107" s="452">
        <v>3200000400</v>
      </c>
      <c r="J107" s="507" t="s">
        <v>543</v>
      </c>
      <c r="L107" s="415"/>
      <c r="M107" s="416"/>
      <c r="N107" s="415"/>
    </row>
    <row r="108" spans="1:14">
      <c r="A108" s="442">
        <v>87</v>
      </c>
      <c r="B108" s="456" t="s">
        <v>281</v>
      </c>
      <c r="C108" s="477" t="s">
        <v>377</v>
      </c>
      <c r="D108" s="468">
        <v>30000</v>
      </c>
      <c r="E108" s="449">
        <f t="shared" si="2"/>
        <v>300</v>
      </c>
      <c r="F108" s="450">
        <f t="shared" si="3"/>
        <v>29700</v>
      </c>
      <c r="G108" s="498"/>
      <c r="H108" s="498" t="s">
        <v>531</v>
      </c>
      <c r="I108" s="452">
        <v>3200000401</v>
      </c>
      <c r="J108" s="507" t="s">
        <v>543</v>
      </c>
      <c r="L108" s="415"/>
      <c r="M108" s="416"/>
      <c r="N108" s="415"/>
    </row>
    <row r="109" spans="1:14">
      <c r="A109" s="442">
        <v>88</v>
      </c>
      <c r="B109" s="467" t="s">
        <v>340</v>
      </c>
      <c r="C109" s="477" t="s">
        <v>377</v>
      </c>
      <c r="D109" s="468">
        <v>25000</v>
      </c>
      <c r="E109" s="449">
        <f>+D109*0.01</f>
        <v>250</v>
      </c>
      <c r="F109" s="450">
        <f>+D109-E109</f>
        <v>24750</v>
      </c>
      <c r="G109" s="498"/>
      <c r="H109" s="498" t="s">
        <v>531</v>
      </c>
      <c r="I109" s="452">
        <v>3200000402</v>
      </c>
      <c r="J109" s="507" t="s">
        <v>543</v>
      </c>
      <c r="L109" s="415"/>
      <c r="M109" s="416"/>
      <c r="N109" s="415"/>
    </row>
    <row r="110" spans="1:14" s="425" customFormat="1">
      <c r="A110" s="442">
        <v>89</v>
      </c>
      <c r="B110" s="460" t="s">
        <v>293</v>
      </c>
      <c r="C110" s="461" t="s">
        <v>377</v>
      </c>
      <c r="D110" s="462">
        <v>15000</v>
      </c>
      <c r="E110" s="463">
        <f>+D110*0.01</f>
        <v>150</v>
      </c>
      <c r="F110" s="464">
        <f>+D110-E110</f>
        <v>14850</v>
      </c>
      <c r="G110" s="465"/>
      <c r="H110" s="498" t="s">
        <v>531</v>
      </c>
      <c r="I110" s="452">
        <v>3200000403</v>
      </c>
      <c r="J110" s="507" t="s">
        <v>543</v>
      </c>
      <c r="K110" s="525"/>
      <c r="L110" s="422"/>
      <c r="M110" s="695"/>
      <c r="N110" s="422"/>
    </row>
    <row r="111" spans="1:14" s="425" customFormat="1">
      <c r="A111" s="719"/>
      <c r="B111" s="748"/>
      <c r="C111" s="837"/>
      <c r="D111" s="850">
        <f>SUM(D105:D110)</f>
        <v>140680</v>
      </c>
      <c r="E111" s="851">
        <f>SUM(E105:E110)</f>
        <v>1406.8</v>
      </c>
      <c r="F111" s="852">
        <f>SUM(F105:F110)</f>
        <v>139273.20000000001</v>
      </c>
      <c r="G111" s="839"/>
      <c r="H111" s="732"/>
      <c r="I111" s="440"/>
      <c r="J111" s="439"/>
      <c r="K111" s="525"/>
      <c r="L111" s="422"/>
      <c r="M111" s="695"/>
      <c r="N111" s="422"/>
    </row>
    <row r="112" spans="1:14" s="425" customFormat="1">
      <c r="A112" s="720"/>
      <c r="B112" s="747"/>
      <c r="C112" s="838"/>
      <c r="D112" s="751"/>
      <c r="E112" s="752"/>
      <c r="F112" s="753"/>
      <c r="G112" s="840"/>
      <c r="H112" s="729"/>
      <c r="I112" s="730"/>
      <c r="J112" s="734"/>
      <c r="K112" s="525"/>
      <c r="L112" s="422"/>
      <c r="M112" s="695"/>
      <c r="N112" s="422"/>
    </row>
    <row r="113" spans="1:16">
      <c r="A113" s="442">
        <v>90</v>
      </c>
      <c r="B113" s="467" t="s">
        <v>190</v>
      </c>
      <c r="C113" s="444" t="s">
        <v>378</v>
      </c>
      <c r="D113" s="466">
        <v>19760</v>
      </c>
      <c r="E113" s="449">
        <f t="shared" si="2"/>
        <v>197.6</v>
      </c>
      <c r="F113" s="450">
        <f t="shared" si="3"/>
        <v>19562.400000000001</v>
      </c>
      <c r="G113" s="498"/>
      <c r="H113" s="498" t="s">
        <v>531</v>
      </c>
      <c r="I113" s="452">
        <v>3200000404</v>
      </c>
      <c r="J113" s="507" t="s">
        <v>543</v>
      </c>
      <c r="L113" s="415"/>
      <c r="M113" s="416"/>
      <c r="N113" s="415"/>
    </row>
    <row r="114" spans="1:16">
      <c r="A114" s="442">
        <v>91</v>
      </c>
      <c r="B114" s="457" t="s">
        <v>194</v>
      </c>
      <c r="C114" s="444" t="s">
        <v>378</v>
      </c>
      <c r="D114" s="466">
        <v>20800</v>
      </c>
      <c r="E114" s="449">
        <f t="shared" si="2"/>
        <v>208</v>
      </c>
      <c r="F114" s="450">
        <f t="shared" si="3"/>
        <v>20592</v>
      </c>
      <c r="G114" s="498"/>
      <c r="H114" s="498" t="s">
        <v>531</v>
      </c>
      <c r="I114" s="452">
        <v>3200000405</v>
      </c>
      <c r="J114" s="507" t="s">
        <v>543</v>
      </c>
      <c r="L114" s="415"/>
      <c r="M114" s="416"/>
      <c r="N114" s="415"/>
    </row>
    <row r="115" spans="1:16">
      <c r="A115" s="442">
        <v>92</v>
      </c>
      <c r="B115" s="457" t="s">
        <v>195</v>
      </c>
      <c r="C115" s="444" t="s">
        <v>378</v>
      </c>
      <c r="D115" s="466">
        <v>15600</v>
      </c>
      <c r="E115" s="449">
        <f t="shared" si="2"/>
        <v>156</v>
      </c>
      <c r="F115" s="450">
        <f t="shared" si="3"/>
        <v>15444</v>
      </c>
      <c r="G115" s="498"/>
      <c r="H115" s="498" t="s">
        <v>531</v>
      </c>
      <c r="I115" s="452">
        <v>3200000406</v>
      </c>
      <c r="J115" s="507" t="s">
        <v>543</v>
      </c>
      <c r="L115" s="415"/>
      <c r="M115" s="416"/>
      <c r="N115" s="415"/>
    </row>
    <row r="116" spans="1:16">
      <c r="A116" s="442">
        <v>93</v>
      </c>
      <c r="B116" s="457" t="s">
        <v>309</v>
      </c>
      <c r="C116" s="444" t="s">
        <v>378</v>
      </c>
      <c r="D116" s="458">
        <v>25000</v>
      </c>
      <c r="E116" s="449">
        <f t="shared" si="2"/>
        <v>250</v>
      </c>
      <c r="F116" s="450">
        <f>+D116-E116</f>
        <v>24750</v>
      </c>
      <c r="G116" s="498"/>
      <c r="H116" s="498" t="s">
        <v>531</v>
      </c>
      <c r="I116" s="452">
        <v>3200000407</v>
      </c>
      <c r="J116" s="507" t="s">
        <v>543</v>
      </c>
      <c r="L116" s="415"/>
      <c r="M116" s="416"/>
      <c r="N116" s="415"/>
    </row>
    <row r="117" spans="1:16">
      <c r="A117" s="719"/>
      <c r="B117" s="743"/>
      <c r="C117" s="764"/>
      <c r="D117" s="849">
        <f>SUM(D113:D116)</f>
        <v>81160</v>
      </c>
      <c r="E117" s="847">
        <f>SUM(E113:E116)</f>
        <v>811.6</v>
      </c>
      <c r="F117" s="848">
        <f>SUM(F113:F116)</f>
        <v>80348.399999999994</v>
      </c>
      <c r="G117" s="728"/>
      <c r="H117" s="732"/>
      <c r="I117" s="440"/>
      <c r="J117" s="439"/>
      <c r="L117" s="415"/>
      <c r="M117" s="416"/>
      <c r="N117" s="415"/>
    </row>
    <row r="118" spans="1:16">
      <c r="A118" s="720"/>
      <c r="B118" s="742"/>
      <c r="C118" s="765"/>
      <c r="D118" s="744"/>
      <c r="E118" s="726"/>
      <c r="F118" s="727"/>
      <c r="G118" s="729"/>
      <c r="H118" s="729"/>
      <c r="I118" s="730"/>
      <c r="J118" s="734"/>
      <c r="L118" s="415"/>
      <c r="M118" s="416"/>
      <c r="N118" s="415"/>
    </row>
    <row r="119" spans="1:16">
      <c r="A119" s="442">
        <v>94</v>
      </c>
      <c r="B119" s="478" t="s">
        <v>277</v>
      </c>
      <c r="C119" s="477" t="s">
        <v>379</v>
      </c>
      <c r="D119" s="479">
        <v>15000</v>
      </c>
      <c r="E119" s="449">
        <f t="shared" si="2"/>
        <v>150</v>
      </c>
      <c r="F119" s="450">
        <f t="shared" si="3"/>
        <v>14850</v>
      </c>
      <c r="G119" s="498"/>
      <c r="H119" s="498" t="s">
        <v>531</v>
      </c>
      <c r="I119" s="452">
        <v>3200000408</v>
      </c>
      <c r="J119" s="507" t="s">
        <v>543</v>
      </c>
      <c r="L119" s="415"/>
      <c r="M119" s="416"/>
      <c r="N119" s="415"/>
      <c r="P119" s="437"/>
    </row>
    <row r="120" spans="1:16">
      <c r="A120" s="442">
        <v>95</v>
      </c>
      <c r="B120" s="478" t="s">
        <v>279</v>
      </c>
      <c r="C120" s="477" t="s">
        <v>379</v>
      </c>
      <c r="D120" s="479">
        <v>15000</v>
      </c>
      <c r="E120" s="449">
        <f t="shared" si="2"/>
        <v>150</v>
      </c>
      <c r="F120" s="450">
        <f t="shared" si="3"/>
        <v>14850</v>
      </c>
      <c r="G120" s="498"/>
      <c r="H120" s="498" t="s">
        <v>531</v>
      </c>
      <c r="I120" s="452">
        <v>3200000409</v>
      </c>
      <c r="J120" s="507" t="s">
        <v>543</v>
      </c>
      <c r="L120" s="415"/>
      <c r="M120" s="416"/>
      <c r="N120" s="415"/>
    </row>
    <row r="121" spans="1:16">
      <c r="A121" s="442">
        <v>96</v>
      </c>
      <c r="B121" s="478" t="s">
        <v>365</v>
      </c>
      <c r="C121" s="477" t="s">
        <v>379</v>
      </c>
      <c r="D121" s="479">
        <v>15000</v>
      </c>
      <c r="E121" s="449">
        <f t="shared" si="2"/>
        <v>150</v>
      </c>
      <c r="F121" s="450">
        <f t="shared" si="3"/>
        <v>14850</v>
      </c>
      <c r="G121" s="498"/>
      <c r="H121" s="498" t="s">
        <v>531</v>
      </c>
      <c r="I121" s="452">
        <v>3200000410</v>
      </c>
      <c r="J121" s="507" t="s">
        <v>543</v>
      </c>
      <c r="L121" s="415"/>
      <c r="M121" s="416"/>
      <c r="N121" s="415"/>
    </row>
    <row r="122" spans="1:16">
      <c r="A122" s="442">
        <v>97</v>
      </c>
      <c r="B122" s="452" t="s">
        <v>495</v>
      </c>
      <c r="C122" s="490" t="s">
        <v>379</v>
      </c>
      <c r="D122" s="482">
        <v>15000</v>
      </c>
      <c r="E122" s="493">
        <f>+D122*0.01</f>
        <v>150</v>
      </c>
      <c r="F122" s="494">
        <f>+D122-E122</f>
        <v>14850</v>
      </c>
      <c r="G122" s="498"/>
      <c r="H122" s="498" t="s">
        <v>531</v>
      </c>
      <c r="I122" s="452">
        <v>3200000411</v>
      </c>
      <c r="J122" s="507" t="s">
        <v>543</v>
      </c>
    </row>
    <row r="123" spans="1:16">
      <c r="A123" s="442">
        <v>98</v>
      </c>
      <c r="B123" s="452" t="s">
        <v>497</v>
      </c>
      <c r="C123" s="490" t="s">
        <v>379</v>
      </c>
      <c r="D123" s="482">
        <v>15000</v>
      </c>
      <c r="E123" s="482">
        <f>+D123*0.01</f>
        <v>150</v>
      </c>
      <c r="F123" s="451">
        <f>+D123-E123</f>
        <v>14850</v>
      </c>
      <c r="G123" s="498"/>
      <c r="H123" s="498" t="s">
        <v>531</v>
      </c>
      <c r="I123" s="452">
        <v>3200000412</v>
      </c>
      <c r="J123" s="507" t="s">
        <v>543</v>
      </c>
    </row>
    <row r="124" spans="1:16">
      <c r="A124" s="719"/>
      <c r="B124" s="440"/>
      <c r="C124" s="825"/>
      <c r="D124" s="844">
        <f>SUM(D119:D123)</f>
        <v>75000</v>
      </c>
      <c r="E124" s="844">
        <f>SUM(E119:E123)</f>
        <v>750</v>
      </c>
      <c r="F124" s="845">
        <f>SUM(F119:F123)</f>
        <v>74250</v>
      </c>
      <c r="G124" s="728"/>
      <c r="H124" s="732"/>
      <c r="I124" s="440"/>
      <c r="J124" s="439"/>
    </row>
    <row r="125" spans="1:16">
      <c r="A125" s="720"/>
      <c r="B125" s="730"/>
      <c r="C125" s="832"/>
      <c r="D125" s="833"/>
      <c r="E125" s="833"/>
      <c r="F125" s="834"/>
      <c r="G125" s="729"/>
      <c r="H125" s="729"/>
      <c r="I125" s="730"/>
      <c r="J125" s="734"/>
    </row>
    <row r="126" spans="1:16">
      <c r="A126" s="442">
        <v>99</v>
      </c>
      <c r="B126" s="478" t="s">
        <v>269</v>
      </c>
      <c r="C126" s="477" t="s">
        <v>380</v>
      </c>
      <c r="D126" s="479">
        <v>15000</v>
      </c>
      <c r="E126" s="449">
        <f t="shared" si="2"/>
        <v>150</v>
      </c>
      <c r="F126" s="450">
        <f t="shared" si="3"/>
        <v>14850</v>
      </c>
      <c r="G126" s="498"/>
      <c r="H126" s="498" t="s">
        <v>531</v>
      </c>
      <c r="I126" s="452">
        <v>3200000413</v>
      </c>
      <c r="J126" s="507" t="s">
        <v>543</v>
      </c>
      <c r="L126" s="415"/>
      <c r="M126" s="416"/>
      <c r="N126" s="415"/>
    </row>
    <row r="127" spans="1:16">
      <c r="A127" s="719"/>
      <c r="B127" s="776"/>
      <c r="C127" s="773"/>
      <c r="D127" s="846">
        <v>15000</v>
      </c>
      <c r="E127" s="847">
        <f t="shared" ref="E127" si="4">+D127*0.01</f>
        <v>150</v>
      </c>
      <c r="F127" s="848">
        <f t="shared" ref="F127" si="5">+D127-E127</f>
        <v>14850</v>
      </c>
      <c r="G127" s="728"/>
      <c r="H127" s="732"/>
      <c r="I127" s="440"/>
      <c r="J127" s="439"/>
      <c r="L127" s="415"/>
      <c r="M127" s="416"/>
      <c r="N127" s="415"/>
    </row>
    <row r="128" spans="1:16">
      <c r="A128" s="841"/>
      <c r="B128" s="775"/>
      <c r="C128" s="774"/>
      <c r="D128" s="779"/>
      <c r="E128" s="726"/>
      <c r="F128" s="727"/>
      <c r="G128" s="729"/>
      <c r="H128" s="729"/>
      <c r="I128" s="730"/>
      <c r="J128" s="734"/>
      <c r="L128" s="415"/>
      <c r="M128" s="416"/>
      <c r="N128" s="415"/>
    </row>
    <row r="129" spans="1:14">
      <c r="A129" s="526">
        <v>100</v>
      </c>
      <c r="B129" s="531" t="s">
        <v>431</v>
      </c>
      <c r="C129" s="530" t="s">
        <v>442</v>
      </c>
      <c r="D129" s="532">
        <v>30000</v>
      </c>
      <c r="E129" s="471">
        <f t="shared" si="2"/>
        <v>300</v>
      </c>
      <c r="F129" s="472">
        <f t="shared" si="3"/>
        <v>29700</v>
      </c>
      <c r="G129" s="817">
        <v>26700</v>
      </c>
      <c r="H129" s="498" t="s">
        <v>531</v>
      </c>
      <c r="I129" s="452">
        <v>3400000323</v>
      </c>
      <c r="J129" s="507"/>
      <c r="L129" s="415"/>
      <c r="M129" s="416"/>
      <c r="N129" s="415"/>
    </row>
    <row r="130" spans="1:14">
      <c r="A130" s="526">
        <v>101</v>
      </c>
      <c r="B130" s="531" t="s">
        <v>432</v>
      </c>
      <c r="C130" s="530" t="s">
        <v>442</v>
      </c>
      <c r="D130" s="532">
        <v>30000</v>
      </c>
      <c r="E130" s="471">
        <f t="shared" si="2"/>
        <v>300</v>
      </c>
      <c r="F130" s="472">
        <f t="shared" si="3"/>
        <v>29700</v>
      </c>
      <c r="G130" s="500"/>
      <c r="H130" s="500" t="s">
        <v>531</v>
      </c>
      <c r="I130" s="497">
        <v>3400000324</v>
      </c>
      <c r="J130" s="698" t="s">
        <v>543</v>
      </c>
      <c r="L130" s="415"/>
      <c r="M130" s="416"/>
      <c r="N130" s="415"/>
    </row>
    <row r="131" spans="1:14">
      <c r="A131" s="526">
        <v>102</v>
      </c>
      <c r="B131" s="531" t="s">
        <v>433</v>
      </c>
      <c r="C131" s="530" t="s">
        <v>442</v>
      </c>
      <c r="D131" s="533">
        <v>22000</v>
      </c>
      <c r="E131" s="463">
        <f t="shared" si="2"/>
        <v>220</v>
      </c>
      <c r="F131" s="464">
        <f t="shared" si="3"/>
        <v>21780</v>
      </c>
      <c r="G131" s="500"/>
      <c r="H131" s="498" t="s">
        <v>531</v>
      </c>
      <c r="I131" s="452">
        <v>3400000325</v>
      </c>
      <c r="J131" s="507" t="s">
        <v>543</v>
      </c>
      <c r="L131" s="415"/>
      <c r="M131" s="416"/>
      <c r="N131" s="415"/>
    </row>
    <row r="132" spans="1:14">
      <c r="A132" s="526">
        <v>103</v>
      </c>
      <c r="B132" s="531" t="s">
        <v>434</v>
      </c>
      <c r="C132" s="530" t="s">
        <v>442</v>
      </c>
      <c r="D132" s="533">
        <v>22000</v>
      </c>
      <c r="E132" s="463">
        <f t="shared" si="2"/>
        <v>220</v>
      </c>
      <c r="F132" s="464">
        <f t="shared" si="3"/>
        <v>21780</v>
      </c>
      <c r="G132" s="500"/>
      <c r="H132" s="498" t="s">
        <v>531</v>
      </c>
      <c r="I132" s="452">
        <v>3400000326</v>
      </c>
      <c r="J132" s="507" t="s">
        <v>543</v>
      </c>
      <c r="L132" s="415"/>
      <c r="M132" s="416"/>
      <c r="N132" s="415"/>
    </row>
    <row r="133" spans="1:14">
      <c r="A133" s="526">
        <v>104</v>
      </c>
      <c r="B133" s="531" t="s">
        <v>435</v>
      </c>
      <c r="C133" s="530" t="s">
        <v>442</v>
      </c>
      <c r="D133" s="533">
        <v>22000</v>
      </c>
      <c r="E133" s="463">
        <f t="shared" si="2"/>
        <v>220</v>
      </c>
      <c r="F133" s="464">
        <f t="shared" si="3"/>
        <v>21780</v>
      </c>
      <c r="G133" s="500"/>
      <c r="H133" s="498" t="s">
        <v>531</v>
      </c>
      <c r="I133" s="452">
        <v>3400000327</v>
      </c>
      <c r="J133" s="507" t="s">
        <v>543</v>
      </c>
      <c r="L133" s="415"/>
      <c r="M133" s="416"/>
      <c r="N133" s="415"/>
    </row>
    <row r="134" spans="1:14">
      <c r="A134" s="526">
        <v>105</v>
      </c>
      <c r="B134" s="531" t="s">
        <v>436</v>
      </c>
      <c r="C134" s="530" t="s">
        <v>442</v>
      </c>
      <c r="D134" s="533">
        <v>15000</v>
      </c>
      <c r="E134" s="463">
        <f t="shared" si="2"/>
        <v>150</v>
      </c>
      <c r="F134" s="464">
        <f t="shared" si="3"/>
        <v>14850</v>
      </c>
      <c r="G134" s="500"/>
      <c r="H134" s="498" t="s">
        <v>531</v>
      </c>
      <c r="I134" s="452">
        <v>3400000328</v>
      </c>
      <c r="J134" s="507" t="s">
        <v>543</v>
      </c>
      <c r="L134" s="415"/>
      <c r="M134" s="416"/>
      <c r="N134" s="415"/>
    </row>
    <row r="135" spans="1:14">
      <c r="A135" s="536"/>
      <c r="B135" s="707" t="s">
        <v>437</v>
      </c>
      <c r="C135" s="708" t="s">
        <v>442</v>
      </c>
      <c r="D135" s="709"/>
      <c r="E135" s="548"/>
      <c r="F135" s="549"/>
      <c r="G135" s="542"/>
      <c r="H135" s="542" t="s">
        <v>531</v>
      </c>
      <c r="I135" s="543"/>
      <c r="J135" s="544"/>
      <c r="K135" s="700" t="s">
        <v>559</v>
      </c>
      <c r="L135" s="415"/>
      <c r="M135" s="416"/>
      <c r="N135" s="415"/>
    </row>
    <row r="136" spans="1:14">
      <c r="A136" s="526">
        <v>106</v>
      </c>
      <c r="B136" s="531" t="s">
        <v>438</v>
      </c>
      <c r="C136" s="530" t="s">
        <v>442</v>
      </c>
      <c r="D136" s="533">
        <v>15000</v>
      </c>
      <c r="E136" s="463">
        <f t="shared" si="2"/>
        <v>150</v>
      </c>
      <c r="F136" s="464">
        <f t="shared" si="3"/>
        <v>14850</v>
      </c>
      <c r="G136" s="500"/>
      <c r="H136" s="498" t="s">
        <v>531</v>
      </c>
      <c r="I136" s="452">
        <v>3400000329</v>
      </c>
      <c r="J136" s="507" t="s">
        <v>543</v>
      </c>
      <c r="L136" s="415"/>
      <c r="M136" s="416"/>
      <c r="N136" s="415"/>
    </row>
    <row r="137" spans="1:14">
      <c r="A137" s="526">
        <v>107</v>
      </c>
      <c r="B137" s="531" t="s">
        <v>439</v>
      </c>
      <c r="C137" s="530" t="s">
        <v>442</v>
      </c>
      <c r="D137" s="532">
        <v>15000</v>
      </c>
      <c r="E137" s="471">
        <f t="shared" si="2"/>
        <v>150</v>
      </c>
      <c r="F137" s="472">
        <f t="shared" si="3"/>
        <v>14850</v>
      </c>
      <c r="G137" s="500"/>
      <c r="H137" s="498" t="s">
        <v>531</v>
      </c>
      <c r="I137" s="452">
        <v>3400000330</v>
      </c>
      <c r="J137" s="507" t="s">
        <v>543</v>
      </c>
      <c r="L137" s="415"/>
      <c r="M137" s="416"/>
      <c r="N137" s="415"/>
    </row>
    <row r="138" spans="1:14">
      <c r="A138" s="526">
        <v>108</v>
      </c>
      <c r="B138" s="531" t="s">
        <v>440</v>
      </c>
      <c r="C138" s="530" t="s">
        <v>442</v>
      </c>
      <c r="D138" s="532">
        <v>15000</v>
      </c>
      <c r="E138" s="471">
        <f t="shared" si="2"/>
        <v>150</v>
      </c>
      <c r="F138" s="472">
        <f t="shared" si="3"/>
        <v>14850</v>
      </c>
      <c r="G138" s="500"/>
      <c r="H138" s="498" t="s">
        <v>531</v>
      </c>
      <c r="I138" s="452">
        <v>3400000331</v>
      </c>
      <c r="J138" s="507" t="s">
        <v>543</v>
      </c>
      <c r="L138" s="415"/>
      <c r="M138" s="416"/>
      <c r="N138" s="415"/>
    </row>
    <row r="139" spans="1:14">
      <c r="A139" s="526">
        <v>109</v>
      </c>
      <c r="B139" s="497" t="s">
        <v>512</v>
      </c>
      <c r="C139" s="530" t="s">
        <v>442</v>
      </c>
      <c r="D139" s="528">
        <v>15000</v>
      </c>
      <c r="E139" s="528">
        <f t="shared" si="2"/>
        <v>150</v>
      </c>
      <c r="F139" s="529">
        <f t="shared" si="3"/>
        <v>14850</v>
      </c>
      <c r="G139" s="500"/>
      <c r="H139" s="498" t="s">
        <v>531</v>
      </c>
      <c r="I139" s="452">
        <v>3400000332</v>
      </c>
      <c r="J139" s="507" t="s">
        <v>543</v>
      </c>
      <c r="L139" s="415"/>
      <c r="M139" s="416"/>
      <c r="N139" s="415"/>
    </row>
    <row r="140" spans="1:14">
      <c r="A140" s="745"/>
      <c r="B140" s="756"/>
      <c r="C140" s="842"/>
      <c r="D140" s="844">
        <f>SUM(D129:D139)</f>
        <v>201000</v>
      </c>
      <c r="E140" s="844">
        <f>SUM(E129:E139)</f>
        <v>2010</v>
      </c>
      <c r="F140" s="845">
        <f>SUM(F129:F139)</f>
        <v>198990</v>
      </c>
      <c r="G140" s="763"/>
      <c r="H140" s="732"/>
      <c r="I140" s="440"/>
      <c r="J140" s="439"/>
      <c r="L140" s="415"/>
      <c r="M140" s="416"/>
      <c r="N140" s="415"/>
    </row>
    <row r="141" spans="1:14">
      <c r="A141" s="746"/>
      <c r="B141" s="754"/>
      <c r="C141" s="843"/>
      <c r="D141" s="868">
        <f>D140-D129+27000</f>
        <v>198000</v>
      </c>
      <c r="E141" s="868">
        <v>2010</v>
      </c>
      <c r="F141" s="869">
        <f>F140-F129+G129</f>
        <v>195990</v>
      </c>
      <c r="G141" s="759"/>
      <c r="H141" s="729"/>
      <c r="I141" s="730"/>
      <c r="J141" s="734"/>
      <c r="L141" s="415"/>
      <c r="M141" s="416"/>
      <c r="N141" s="415"/>
    </row>
    <row r="142" spans="1:14">
      <c r="A142" s="526">
        <v>110</v>
      </c>
      <c r="B142" s="497" t="s">
        <v>412</v>
      </c>
      <c r="C142" s="534" t="s">
        <v>429</v>
      </c>
      <c r="D142" s="481">
        <v>40000</v>
      </c>
      <c r="E142" s="528">
        <f>D142*1%</f>
        <v>400</v>
      </c>
      <c r="F142" s="535">
        <f>D142-E142</f>
        <v>39600</v>
      </c>
      <c r="G142" s="500"/>
      <c r="H142" s="498" t="s">
        <v>531</v>
      </c>
      <c r="I142" s="452">
        <v>3200000414</v>
      </c>
      <c r="J142" s="507" t="s">
        <v>543</v>
      </c>
      <c r="L142" s="415"/>
      <c r="M142" s="416"/>
      <c r="N142" s="415"/>
    </row>
    <row r="143" spans="1:14">
      <c r="A143" s="526">
        <v>111</v>
      </c>
      <c r="B143" s="497" t="s">
        <v>413</v>
      </c>
      <c r="C143" s="534" t="s">
        <v>429</v>
      </c>
      <c r="D143" s="484">
        <v>19873</v>
      </c>
      <c r="E143" s="528">
        <f t="shared" ref="E143:E154" si="6">D143*1%</f>
        <v>198.73000000000002</v>
      </c>
      <c r="F143" s="535">
        <f t="shared" ref="F143:F154" si="7">D143-E143</f>
        <v>19674.27</v>
      </c>
      <c r="G143" s="500"/>
      <c r="H143" s="498" t="s">
        <v>531</v>
      </c>
      <c r="I143" s="452">
        <v>3200000415</v>
      </c>
      <c r="J143" s="507" t="s">
        <v>543</v>
      </c>
      <c r="L143" s="415"/>
      <c r="M143" s="416"/>
      <c r="N143" s="415"/>
    </row>
    <row r="144" spans="1:14">
      <c r="A144" s="526">
        <v>112</v>
      </c>
      <c r="B144" s="485" t="s">
        <v>414</v>
      </c>
      <c r="C144" s="534" t="s">
        <v>429</v>
      </c>
      <c r="D144" s="484">
        <v>17408</v>
      </c>
      <c r="E144" s="528">
        <f t="shared" si="6"/>
        <v>174.08</v>
      </c>
      <c r="F144" s="535">
        <f t="shared" si="7"/>
        <v>17233.919999999998</v>
      </c>
      <c r="G144" s="500"/>
      <c r="H144" s="498" t="s">
        <v>531</v>
      </c>
      <c r="I144" s="452">
        <v>3200000416</v>
      </c>
      <c r="J144" s="507" t="s">
        <v>543</v>
      </c>
      <c r="L144" s="415"/>
      <c r="M144" s="416"/>
      <c r="N144" s="415"/>
    </row>
    <row r="145" spans="1:14">
      <c r="A145" s="526">
        <v>113</v>
      </c>
      <c r="B145" s="485" t="s">
        <v>416</v>
      </c>
      <c r="C145" s="534" t="s">
        <v>429</v>
      </c>
      <c r="D145" s="484">
        <v>17408</v>
      </c>
      <c r="E145" s="528">
        <f t="shared" si="6"/>
        <v>174.08</v>
      </c>
      <c r="F145" s="535">
        <f t="shared" si="7"/>
        <v>17233.919999999998</v>
      </c>
      <c r="G145" s="500"/>
      <c r="H145" s="498" t="s">
        <v>531</v>
      </c>
      <c r="I145" s="452">
        <v>3200000417</v>
      </c>
      <c r="J145" s="507" t="s">
        <v>543</v>
      </c>
      <c r="L145" s="415"/>
      <c r="M145" s="416"/>
      <c r="N145" s="415"/>
    </row>
    <row r="146" spans="1:14">
      <c r="A146" s="526">
        <v>114</v>
      </c>
      <c r="B146" s="486" t="s">
        <v>417</v>
      </c>
      <c r="C146" s="534" t="s">
        <v>429</v>
      </c>
      <c r="D146" s="484">
        <v>16142</v>
      </c>
      <c r="E146" s="528">
        <f t="shared" si="6"/>
        <v>161.42000000000002</v>
      </c>
      <c r="F146" s="535">
        <f t="shared" si="7"/>
        <v>15980.58</v>
      </c>
      <c r="G146" s="500"/>
      <c r="H146" s="498" t="s">
        <v>531</v>
      </c>
      <c r="I146" s="452">
        <v>3200000418</v>
      </c>
      <c r="J146" s="507" t="s">
        <v>543</v>
      </c>
      <c r="L146" s="415"/>
      <c r="M146" s="416"/>
      <c r="N146" s="415"/>
    </row>
    <row r="147" spans="1:14">
      <c r="A147" s="526">
        <v>115</v>
      </c>
      <c r="B147" s="486" t="s">
        <v>418</v>
      </c>
      <c r="C147" s="534" t="s">
        <v>429</v>
      </c>
      <c r="D147" s="484">
        <v>16142</v>
      </c>
      <c r="E147" s="528">
        <f t="shared" si="6"/>
        <v>161.42000000000002</v>
      </c>
      <c r="F147" s="535">
        <f t="shared" si="7"/>
        <v>15980.58</v>
      </c>
      <c r="G147" s="500"/>
      <c r="H147" s="498" t="s">
        <v>531</v>
      </c>
      <c r="I147" s="452">
        <v>3200000419</v>
      </c>
      <c r="J147" s="507" t="s">
        <v>543</v>
      </c>
      <c r="L147" s="415"/>
      <c r="M147" s="416"/>
      <c r="N147" s="415"/>
    </row>
    <row r="148" spans="1:14">
      <c r="A148" s="526">
        <v>116</v>
      </c>
      <c r="B148" s="486" t="s">
        <v>419</v>
      </c>
      <c r="C148" s="534" t="s">
        <v>429</v>
      </c>
      <c r="D148" s="484">
        <v>15000</v>
      </c>
      <c r="E148" s="528">
        <f t="shared" si="6"/>
        <v>150</v>
      </c>
      <c r="F148" s="535">
        <f t="shared" si="7"/>
        <v>14850</v>
      </c>
      <c r="G148" s="500"/>
      <c r="H148" s="498" t="s">
        <v>531</v>
      </c>
      <c r="I148" s="452">
        <v>3200000420</v>
      </c>
      <c r="J148" s="507" t="s">
        <v>543</v>
      </c>
      <c r="L148" s="415"/>
      <c r="M148" s="416"/>
      <c r="N148" s="415"/>
    </row>
    <row r="149" spans="1:14">
      <c r="A149" s="526">
        <v>117</v>
      </c>
      <c r="B149" s="485" t="s">
        <v>420</v>
      </c>
      <c r="C149" s="534" t="s">
        <v>429</v>
      </c>
      <c r="D149" s="484">
        <v>19133</v>
      </c>
      <c r="E149" s="528">
        <f t="shared" si="6"/>
        <v>191.33</v>
      </c>
      <c r="F149" s="535">
        <f t="shared" si="7"/>
        <v>18941.669999999998</v>
      </c>
      <c r="G149" s="500"/>
      <c r="H149" s="498" t="s">
        <v>531</v>
      </c>
      <c r="I149" s="452">
        <v>3200000421</v>
      </c>
      <c r="J149" s="507" t="s">
        <v>543</v>
      </c>
      <c r="L149" s="415"/>
      <c r="M149" s="416"/>
      <c r="N149" s="415"/>
    </row>
    <row r="150" spans="1:14">
      <c r="A150" s="526">
        <v>118</v>
      </c>
      <c r="B150" s="486" t="s">
        <v>421</v>
      </c>
      <c r="C150" s="534" t="s">
        <v>429</v>
      </c>
      <c r="D150" s="484">
        <v>16300</v>
      </c>
      <c r="E150" s="528">
        <f t="shared" si="6"/>
        <v>163</v>
      </c>
      <c r="F150" s="535">
        <f t="shared" si="7"/>
        <v>16137</v>
      </c>
      <c r="G150" s="500"/>
      <c r="H150" s="498" t="s">
        <v>531</v>
      </c>
      <c r="I150" s="452">
        <v>3200000422</v>
      </c>
      <c r="J150" s="507" t="s">
        <v>543</v>
      </c>
      <c r="L150" s="415"/>
      <c r="M150" s="416"/>
      <c r="N150" s="415"/>
    </row>
    <row r="151" spans="1:14">
      <c r="A151" s="526">
        <v>119</v>
      </c>
      <c r="B151" s="486" t="s">
        <v>423</v>
      </c>
      <c r="C151" s="534" t="s">
        <v>429</v>
      </c>
      <c r="D151" s="484">
        <v>16142</v>
      </c>
      <c r="E151" s="528">
        <f t="shared" si="6"/>
        <v>161.42000000000002</v>
      </c>
      <c r="F151" s="535">
        <f t="shared" si="7"/>
        <v>15980.58</v>
      </c>
      <c r="G151" s="500"/>
      <c r="H151" s="498" t="s">
        <v>531</v>
      </c>
      <c r="I151" s="452">
        <v>3200000423</v>
      </c>
      <c r="J151" s="507" t="s">
        <v>543</v>
      </c>
      <c r="L151" s="415"/>
      <c r="M151" s="416"/>
      <c r="N151" s="415"/>
    </row>
    <row r="152" spans="1:14">
      <c r="A152" s="526">
        <v>120</v>
      </c>
      <c r="B152" s="486" t="s">
        <v>424</v>
      </c>
      <c r="C152" s="534" t="s">
        <v>429</v>
      </c>
      <c r="D152" s="484">
        <v>15000</v>
      </c>
      <c r="E152" s="528">
        <f t="shared" si="6"/>
        <v>150</v>
      </c>
      <c r="F152" s="535">
        <f t="shared" si="7"/>
        <v>14850</v>
      </c>
      <c r="G152" s="500"/>
      <c r="H152" s="498" t="s">
        <v>531</v>
      </c>
      <c r="I152" s="452">
        <v>3200000424</v>
      </c>
      <c r="J152" s="507" t="s">
        <v>543</v>
      </c>
      <c r="L152" s="415"/>
      <c r="M152" s="416"/>
      <c r="N152" s="415"/>
    </row>
    <row r="153" spans="1:14">
      <c r="A153" s="526">
        <v>121</v>
      </c>
      <c r="B153" s="486" t="s">
        <v>425</v>
      </c>
      <c r="C153" s="534" t="s">
        <v>429</v>
      </c>
      <c r="D153" s="484">
        <v>16142</v>
      </c>
      <c r="E153" s="528">
        <f t="shared" si="6"/>
        <v>161.42000000000002</v>
      </c>
      <c r="F153" s="535">
        <f t="shared" si="7"/>
        <v>15980.58</v>
      </c>
      <c r="G153" s="500"/>
      <c r="H153" s="498" t="s">
        <v>531</v>
      </c>
      <c r="I153" s="452">
        <v>3200000425</v>
      </c>
      <c r="J153" s="507" t="s">
        <v>543</v>
      </c>
      <c r="L153" s="415"/>
      <c r="M153" s="416"/>
      <c r="N153" s="415"/>
    </row>
    <row r="154" spans="1:14">
      <c r="A154" s="526">
        <v>122</v>
      </c>
      <c r="B154" s="486" t="s">
        <v>427</v>
      </c>
      <c r="C154" s="534" t="s">
        <v>429</v>
      </c>
      <c r="D154" s="484">
        <v>14500</v>
      </c>
      <c r="E154" s="528">
        <f t="shared" si="6"/>
        <v>145</v>
      </c>
      <c r="F154" s="535">
        <f t="shared" si="7"/>
        <v>14355</v>
      </c>
      <c r="G154" s="500"/>
      <c r="H154" s="498" t="s">
        <v>531</v>
      </c>
      <c r="I154" s="452">
        <v>3200000426</v>
      </c>
      <c r="J154" s="507" t="s">
        <v>543</v>
      </c>
      <c r="L154" s="415"/>
      <c r="M154" s="416"/>
      <c r="N154" s="415"/>
    </row>
    <row r="155" spans="1:14">
      <c r="A155" s="536"/>
      <c r="B155" s="818" t="s">
        <v>428</v>
      </c>
      <c r="C155" s="819" t="s">
        <v>429</v>
      </c>
      <c r="D155" s="820"/>
      <c r="E155" s="821"/>
      <c r="F155" s="822"/>
      <c r="G155" s="689"/>
      <c r="H155" s="542" t="s">
        <v>531</v>
      </c>
      <c r="I155" s="543"/>
      <c r="J155" s="544"/>
      <c r="K155" s="700" t="s">
        <v>559</v>
      </c>
      <c r="L155" s="415"/>
      <c r="M155" s="416"/>
      <c r="N155" s="415"/>
    </row>
    <row r="156" spans="1:14" s="436" customFormat="1">
      <c r="A156" s="526">
        <v>123</v>
      </c>
      <c r="B156" s="486" t="s">
        <v>422</v>
      </c>
      <c r="C156" s="487" t="s">
        <v>429</v>
      </c>
      <c r="D156" s="484">
        <v>15000</v>
      </c>
      <c r="E156" s="488">
        <f>D156*1%</f>
        <v>150</v>
      </c>
      <c r="F156" s="489">
        <f>D156-E156</f>
        <v>14850</v>
      </c>
      <c r="G156" s="501"/>
      <c r="H156" s="498" t="s">
        <v>531</v>
      </c>
      <c r="I156" s="452">
        <v>3200000427</v>
      </c>
      <c r="J156" s="507" t="s">
        <v>543</v>
      </c>
      <c r="K156" s="420"/>
      <c r="L156" s="433"/>
      <c r="M156" s="697"/>
      <c r="N156" s="433"/>
    </row>
    <row r="157" spans="1:14" s="436" customFormat="1">
      <c r="A157" s="526">
        <v>124</v>
      </c>
      <c r="B157" s="486" t="s">
        <v>426</v>
      </c>
      <c r="C157" s="487" t="s">
        <v>429</v>
      </c>
      <c r="D157" s="484">
        <v>14500</v>
      </c>
      <c r="E157" s="488">
        <f>D157*1%</f>
        <v>145</v>
      </c>
      <c r="F157" s="489">
        <f>D157-E157</f>
        <v>14355</v>
      </c>
      <c r="G157" s="501">
        <v>15000</v>
      </c>
      <c r="H157" s="498" t="s">
        <v>531</v>
      </c>
      <c r="I157" s="452">
        <v>3200000446</v>
      </c>
      <c r="J157" s="507" t="s">
        <v>543</v>
      </c>
      <c r="K157" s="420"/>
      <c r="L157" s="433"/>
      <c r="M157" s="697"/>
      <c r="N157" s="433"/>
    </row>
    <row r="158" spans="1:14">
      <c r="A158" s="526">
        <v>125</v>
      </c>
      <c r="B158" s="497" t="s">
        <v>502</v>
      </c>
      <c r="C158" s="527" t="s">
        <v>429</v>
      </c>
      <c r="D158" s="528">
        <v>14500</v>
      </c>
      <c r="E158" s="528">
        <f>+D158*0.01</f>
        <v>145</v>
      </c>
      <c r="F158" s="529">
        <f>+D158-E158</f>
        <v>14355</v>
      </c>
      <c r="G158" s="500">
        <v>15000</v>
      </c>
      <c r="H158" s="498" t="s">
        <v>533</v>
      </c>
      <c r="I158" s="452">
        <v>3200000447</v>
      </c>
      <c r="J158" s="507" t="s">
        <v>543</v>
      </c>
    </row>
    <row r="159" spans="1:14">
      <c r="A159" s="526">
        <v>126</v>
      </c>
      <c r="B159" s="497" t="s">
        <v>506</v>
      </c>
      <c r="C159" s="527" t="s">
        <v>429</v>
      </c>
      <c r="D159" s="528">
        <v>14500</v>
      </c>
      <c r="E159" s="528">
        <f>+D159*0.01</f>
        <v>145</v>
      </c>
      <c r="F159" s="529">
        <f>+D159-E159</f>
        <v>14355</v>
      </c>
      <c r="G159" s="500">
        <v>15000</v>
      </c>
      <c r="H159" s="498" t="s">
        <v>533</v>
      </c>
      <c r="I159" s="452">
        <v>3200000448</v>
      </c>
      <c r="J159" s="507" t="s">
        <v>543</v>
      </c>
    </row>
    <row r="160" spans="1:14">
      <c r="A160" s="526">
        <v>127</v>
      </c>
      <c r="B160" s="497" t="s">
        <v>507</v>
      </c>
      <c r="C160" s="527" t="s">
        <v>429</v>
      </c>
      <c r="D160" s="528">
        <v>15000</v>
      </c>
      <c r="E160" s="528">
        <f>+D160*0.01</f>
        <v>150</v>
      </c>
      <c r="F160" s="529">
        <f>+D160-E160</f>
        <v>14850</v>
      </c>
      <c r="G160" s="500"/>
      <c r="H160" s="498" t="s">
        <v>533</v>
      </c>
      <c r="I160" s="452">
        <v>3200000431</v>
      </c>
      <c r="J160" s="507" t="s">
        <v>543</v>
      </c>
    </row>
    <row r="161" spans="1:14">
      <c r="A161" s="526">
        <v>128</v>
      </c>
      <c r="B161" s="497" t="s">
        <v>445</v>
      </c>
      <c r="C161" s="527" t="s">
        <v>446</v>
      </c>
      <c r="D161" s="528">
        <v>20000</v>
      </c>
      <c r="E161" s="528">
        <f>D161*1%</f>
        <v>200</v>
      </c>
      <c r="F161" s="529">
        <f>D161-E161</f>
        <v>19800</v>
      </c>
      <c r="G161" s="500"/>
      <c r="H161" s="498" t="s">
        <v>531</v>
      </c>
      <c r="I161" s="452">
        <v>3200000432</v>
      </c>
      <c r="J161" s="507" t="s">
        <v>543</v>
      </c>
      <c r="L161" s="415"/>
      <c r="M161" s="416"/>
      <c r="N161" s="415"/>
    </row>
    <row r="162" spans="1:14">
      <c r="A162" s="526">
        <v>129</v>
      </c>
      <c r="B162" s="497" t="s">
        <v>444</v>
      </c>
      <c r="C162" s="527" t="s">
        <v>446</v>
      </c>
      <c r="D162" s="528">
        <v>30000</v>
      </c>
      <c r="E162" s="528">
        <f>D162*1%</f>
        <v>300</v>
      </c>
      <c r="F162" s="529">
        <f>D162-E162</f>
        <v>29700</v>
      </c>
      <c r="G162" s="500"/>
      <c r="H162" s="498" t="s">
        <v>531</v>
      </c>
      <c r="I162" s="452">
        <v>3200000433</v>
      </c>
      <c r="J162" s="507" t="s">
        <v>543</v>
      </c>
      <c r="L162" s="415"/>
      <c r="M162" s="416"/>
      <c r="N162" s="415"/>
    </row>
    <row r="163" spans="1:14">
      <c r="A163" s="526">
        <v>130</v>
      </c>
      <c r="B163" s="497" t="s">
        <v>443</v>
      </c>
      <c r="C163" s="527" t="s">
        <v>446</v>
      </c>
      <c r="D163" s="528">
        <v>35000</v>
      </c>
      <c r="E163" s="528">
        <f>D163*1%</f>
        <v>350</v>
      </c>
      <c r="F163" s="529">
        <f>D163-E163</f>
        <v>34650</v>
      </c>
      <c r="G163" s="500"/>
      <c r="H163" s="498" t="s">
        <v>531</v>
      </c>
      <c r="I163" s="452">
        <v>3200000434</v>
      </c>
      <c r="J163" s="507" t="s">
        <v>543</v>
      </c>
      <c r="L163" s="415"/>
      <c r="M163" s="416"/>
      <c r="N163" s="415"/>
    </row>
    <row r="164" spans="1:14">
      <c r="A164" s="826"/>
      <c r="B164" s="425"/>
      <c r="C164" s="810"/>
      <c r="D164" s="844">
        <f>SUM(D142:D163)</f>
        <v>397690</v>
      </c>
      <c r="E164" s="844">
        <f>SUM(E142:E163)</f>
        <v>3976.9000000000005</v>
      </c>
      <c r="F164" s="845">
        <f>SUM(F142:F163)</f>
        <v>393713.1</v>
      </c>
      <c r="G164" s="827"/>
      <c r="H164" s="803"/>
      <c r="L164" s="415"/>
      <c r="M164" s="416"/>
      <c r="N164" s="415"/>
    </row>
    <row r="165" spans="1:14">
      <c r="A165" s="809"/>
      <c r="B165" s="425"/>
      <c r="C165" s="810"/>
      <c r="D165" s="811"/>
      <c r="E165" s="811"/>
      <c r="F165" s="812"/>
      <c r="G165" s="813"/>
    </row>
    <row r="166" spans="1:14">
      <c r="A166" s="951" t="s">
        <v>484</v>
      </c>
      <c r="B166" s="951"/>
      <c r="C166" s="810"/>
      <c r="D166" s="811"/>
      <c r="E166" s="811"/>
      <c r="F166" s="425"/>
      <c r="G166" s="813"/>
      <c r="K166" s="420" t="s">
        <v>530</v>
      </c>
    </row>
    <row r="167" spans="1:14">
      <c r="A167" s="526">
        <v>1</v>
      </c>
      <c r="B167" s="497" t="s">
        <v>514</v>
      </c>
      <c r="C167" s="527" t="s">
        <v>373</v>
      </c>
      <c r="D167" s="528">
        <v>20000</v>
      </c>
      <c r="E167" s="528">
        <f>D167*1%</f>
        <v>200</v>
      </c>
      <c r="F167" s="528">
        <f>D167-E167</f>
        <v>19800</v>
      </c>
      <c r="G167" s="500"/>
      <c r="H167" s="498" t="s">
        <v>533</v>
      </c>
      <c r="I167" s="452">
        <v>3200000449</v>
      </c>
      <c r="J167" s="507" t="s">
        <v>540</v>
      </c>
      <c r="K167" s="420" t="s">
        <v>528</v>
      </c>
    </row>
    <row r="168" spans="1:14">
      <c r="A168" s="814">
        <v>2</v>
      </c>
      <c r="B168" s="497" t="s">
        <v>515</v>
      </c>
      <c r="C168" s="527" t="s">
        <v>371</v>
      </c>
      <c r="D168" s="528">
        <v>13419.35</v>
      </c>
      <c r="E168" s="528">
        <f t="shared" ref="E168:E180" si="8">D168*1%</f>
        <v>134.1935</v>
      </c>
      <c r="F168" s="528">
        <f t="shared" ref="F168:F181" si="9">D168-E168</f>
        <v>13285.156500000001</v>
      </c>
      <c r="G168" s="500">
        <v>16000</v>
      </c>
      <c r="H168" s="498" t="s">
        <v>533</v>
      </c>
      <c r="I168" s="452">
        <v>3200000450</v>
      </c>
      <c r="J168" s="507" t="s">
        <v>540</v>
      </c>
      <c r="K168" s="420" t="s">
        <v>529</v>
      </c>
    </row>
    <row r="169" spans="1:14">
      <c r="A169" s="814">
        <v>3</v>
      </c>
      <c r="B169" s="497" t="s">
        <v>523</v>
      </c>
      <c r="C169" s="527" t="s">
        <v>524</v>
      </c>
      <c r="D169" s="528">
        <v>15000</v>
      </c>
      <c r="E169" s="528">
        <f t="shared" si="8"/>
        <v>150</v>
      </c>
      <c r="F169" s="528">
        <f t="shared" si="9"/>
        <v>14850</v>
      </c>
      <c r="G169" s="500"/>
      <c r="H169" s="498" t="s">
        <v>533</v>
      </c>
      <c r="I169" s="452">
        <v>3200000451</v>
      </c>
      <c r="J169" s="507" t="s">
        <v>540</v>
      </c>
      <c r="K169" s="420" t="s">
        <v>528</v>
      </c>
    </row>
    <row r="170" spans="1:14">
      <c r="A170" s="814">
        <v>4</v>
      </c>
      <c r="B170" s="497" t="s">
        <v>516</v>
      </c>
      <c r="C170" s="527" t="s">
        <v>524</v>
      </c>
      <c r="D170" s="528">
        <v>15000</v>
      </c>
      <c r="E170" s="528">
        <f t="shared" si="8"/>
        <v>150</v>
      </c>
      <c r="F170" s="528">
        <f t="shared" si="9"/>
        <v>14850</v>
      </c>
      <c r="G170" s="500"/>
      <c r="H170" s="498" t="s">
        <v>533</v>
      </c>
      <c r="I170" s="452">
        <v>3200000452</v>
      </c>
      <c r="J170" s="507" t="s">
        <v>540</v>
      </c>
      <c r="K170" s="420" t="s">
        <v>528</v>
      </c>
    </row>
    <row r="171" spans="1:14">
      <c r="A171" s="814">
        <v>5</v>
      </c>
      <c r="B171" s="497" t="s">
        <v>526</v>
      </c>
      <c r="C171" s="527" t="s">
        <v>524</v>
      </c>
      <c r="D171" s="528">
        <v>15000</v>
      </c>
      <c r="E171" s="528">
        <f t="shared" si="8"/>
        <v>150</v>
      </c>
      <c r="F171" s="528">
        <f t="shared" si="9"/>
        <v>14850</v>
      </c>
      <c r="G171" s="500"/>
      <c r="H171" s="498" t="s">
        <v>533</v>
      </c>
      <c r="I171" s="452">
        <v>3200000453</v>
      </c>
      <c r="J171" s="507" t="s">
        <v>540</v>
      </c>
      <c r="K171" s="420" t="s">
        <v>528</v>
      </c>
    </row>
    <row r="172" spans="1:14">
      <c r="A172" s="814">
        <v>6</v>
      </c>
      <c r="B172" s="497" t="s">
        <v>517</v>
      </c>
      <c r="C172" s="527" t="s">
        <v>524</v>
      </c>
      <c r="D172" s="528">
        <v>15000</v>
      </c>
      <c r="E172" s="528">
        <f t="shared" si="8"/>
        <v>150</v>
      </c>
      <c r="F172" s="528">
        <f t="shared" si="9"/>
        <v>14850</v>
      </c>
      <c r="G172" s="500"/>
      <c r="H172" s="498" t="s">
        <v>533</v>
      </c>
      <c r="I172" s="452">
        <v>3200000454</v>
      </c>
      <c r="J172" s="507" t="s">
        <v>540</v>
      </c>
      <c r="K172" s="420" t="s">
        <v>528</v>
      </c>
    </row>
    <row r="173" spans="1:14">
      <c r="A173" s="814">
        <v>7</v>
      </c>
      <c r="B173" s="497" t="s">
        <v>518</v>
      </c>
      <c r="C173" s="527" t="s">
        <v>372</v>
      </c>
      <c r="D173" s="528">
        <v>15000</v>
      </c>
      <c r="E173" s="528">
        <f t="shared" si="8"/>
        <v>150</v>
      </c>
      <c r="F173" s="528">
        <f t="shared" si="9"/>
        <v>14850</v>
      </c>
      <c r="G173" s="500"/>
      <c r="H173" s="498" t="s">
        <v>533</v>
      </c>
      <c r="I173" s="452">
        <v>3200000455</v>
      </c>
      <c r="J173" s="507" t="s">
        <v>540</v>
      </c>
      <c r="K173" s="420" t="s">
        <v>528</v>
      </c>
    </row>
    <row r="174" spans="1:14">
      <c r="A174" s="814">
        <v>8</v>
      </c>
      <c r="B174" s="497" t="s">
        <v>519</v>
      </c>
      <c r="C174" s="527" t="s">
        <v>372</v>
      </c>
      <c r="D174" s="528">
        <v>15000</v>
      </c>
      <c r="E174" s="528">
        <f t="shared" si="8"/>
        <v>150</v>
      </c>
      <c r="F174" s="528">
        <f t="shared" si="9"/>
        <v>14850</v>
      </c>
      <c r="G174" s="500"/>
      <c r="H174" s="498" t="s">
        <v>533</v>
      </c>
      <c r="I174" s="452">
        <v>3200000456</v>
      </c>
      <c r="J174" s="507" t="s">
        <v>540</v>
      </c>
      <c r="K174" s="420" t="s">
        <v>528</v>
      </c>
    </row>
    <row r="175" spans="1:14">
      <c r="A175" s="814">
        <v>9</v>
      </c>
      <c r="B175" s="497" t="s">
        <v>520</v>
      </c>
      <c r="C175" s="527" t="s">
        <v>372</v>
      </c>
      <c r="D175" s="528">
        <v>12580.65</v>
      </c>
      <c r="E175" s="528">
        <f t="shared" si="8"/>
        <v>125.8065</v>
      </c>
      <c r="F175" s="528">
        <f t="shared" si="9"/>
        <v>12454.843499999999</v>
      </c>
      <c r="G175" s="500">
        <v>15000</v>
      </c>
      <c r="H175" s="498" t="s">
        <v>533</v>
      </c>
      <c r="I175" s="452">
        <v>3200000457</v>
      </c>
      <c r="J175" s="507" t="s">
        <v>540</v>
      </c>
      <c r="K175" s="420" t="s">
        <v>529</v>
      </c>
    </row>
    <row r="176" spans="1:14">
      <c r="A176" s="814">
        <v>10</v>
      </c>
      <c r="B176" s="497" t="s">
        <v>521</v>
      </c>
      <c r="C176" s="527" t="s">
        <v>372</v>
      </c>
      <c r="D176" s="528">
        <v>12580.65</v>
      </c>
      <c r="E176" s="528">
        <f t="shared" si="8"/>
        <v>125.8065</v>
      </c>
      <c r="F176" s="528">
        <f t="shared" si="9"/>
        <v>12454.843499999999</v>
      </c>
      <c r="G176" s="500">
        <v>15000</v>
      </c>
      <c r="H176" s="498" t="s">
        <v>533</v>
      </c>
      <c r="I176" s="452">
        <v>3200000458</v>
      </c>
      <c r="J176" s="507" t="s">
        <v>540</v>
      </c>
      <c r="K176" s="420" t="s">
        <v>529</v>
      </c>
    </row>
    <row r="177" spans="1:11">
      <c r="A177" s="814">
        <v>11</v>
      </c>
      <c r="B177" s="497" t="s">
        <v>522</v>
      </c>
      <c r="C177" s="527" t="s">
        <v>372</v>
      </c>
      <c r="D177" s="528">
        <v>12580.65</v>
      </c>
      <c r="E177" s="528">
        <f t="shared" si="8"/>
        <v>125.8065</v>
      </c>
      <c r="F177" s="528">
        <f t="shared" si="9"/>
        <v>12454.843499999999</v>
      </c>
      <c r="G177" s="500">
        <v>15000</v>
      </c>
      <c r="H177" s="498" t="s">
        <v>533</v>
      </c>
      <c r="I177" s="452">
        <v>3200000459</v>
      </c>
      <c r="J177" s="507" t="s">
        <v>540</v>
      </c>
      <c r="K177" s="420" t="s">
        <v>529</v>
      </c>
    </row>
    <row r="178" spans="1:11">
      <c r="A178" s="814">
        <v>12</v>
      </c>
      <c r="B178" s="497" t="s">
        <v>537</v>
      </c>
      <c r="C178" s="530" t="s">
        <v>442</v>
      </c>
      <c r="D178" s="528">
        <v>12096.77</v>
      </c>
      <c r="E178" s="528">
        <f t="shared" si="8"/>
        <v>120.96770000000001</v>
      </c>
      <c r="F178" s="528">
        <f t="shared" si="9"/>
        <v>11975.802300000001</v>
      </c>
      <c r="G178" s="500">
        <v>15000</v>
      </c>
      <c r="H178" s="498" t="s">
        <v>542</v>
      </c>
      <c r="I178" s="452">
        <v>3400000395</v>
      </c>
      <c r="J178" s="507"/>
      <c r="K178" s="420" t="s">
        <v>511</v>
      </c>
    </row>
    <row r="179" spans="1:11">
      <c r="A179" s="814">
        <v>13</v>
      </c>
      <c r="B179" s="497" t="s">
        <v>538</v>
      </c>
      <c r="C179" s="530" t="s">
        <v>442</v>
      </c>
      <c r="D179" s="528">
        <v>15000</v>
      </c>
      <c r="E179" s="528">
        <f t="shared" si="8"/>
        <v>150</v>
      </c>
      <c r="F179" s="528">
        <f t="shared" si="9"/>
        <v>14850</v>
      </c>
      <c r="G179" s="500"/>
      <c r="H179" s="498" t="s">
        <v>542</v>
      </c>
      <c r="I179" s="452">
        <v>3400000396</v>
      </c>
      <c r="J179" s="507"/>
      <c r="K179" s="420" t="s">
        <v>528</v>
      </c>
    </row>
    <row r="180" spans="1:11">
      <c r="A180" s="814">
        <v>14</v>
      </c>
      <c r="B180" s="497" t="s">
        <v>539</v>
      </c>
      <c r="C180" s="530" t="s">
        <v>442</v>
      </c>
      <c r="D180" s="528">
        <v>15000</v>
      </c>
      <c r="E180" s="528">
        <f t="shared" si="8"/>
        <v>150</v>
      </c>
      <c r="F180" s="528">
        <f t="shared" si="9"/>
        <v>14850</v>
      </c>
      <c r="G180" s="500"/>
      <c r="H180" s="498" t="s">
        <v>542</v>
      </c>
      <c r="I180" s="452">
        <v>3400000397</v>
      </c>
      <c r="J180" s="507"/>
      <c r="K180" s="420" t="s">
        <v>528</v>
      </c>
    </row>
    <row r="181" spans="1:11">
      <c r="A181" s="523">
        <v>15</v>
      </c>
      <c r="B181" s="452" t="s">
        <v>535</v>
      </c>
      <c r="C181" s="490" t="s">
        <v>536</v>
      </c>
      <c r="D181" s="482">
        <v>15000</v>
      </c>
      <c r="E181" s="482">
        <f t="shared" ref="E181" si="10">+D181*0.01</f>
        <v>150</v>
      </c>
      <c r="F181" s="482">
        <f t="shared" si="9"/>
        <v>14850</v>
      </c>
      <c r="G181" s="498"/>
      <c r="H181" s="498" t="s">
        <v>542</v>
      </c>
      <c r="I181" s="452">
        <v>3200000478</v>
      </c>
      <c r="J181" s="507" t="s">
        <v>561</v>
      </c>
      <c r="K181" s="420" t="s">
        <v>528</v>
      </c>
    </row>
    <row r="182" spans="1:11">
      <c r="A182" s="824"/>
      <c r="B182" s="440"/>
      <c r="C182" s="825"/>
      <c r="D182" s="844">
        <f>SUM(D167:D181)</f>
        <v>218258.06999999998</v>
      </c>
      <c r="E182" s="844">
        <f>SUM(E167:E181)</f>
        <v>2182.5806999999995</v>
      </c>
      <c r="F182" s="844">
        <f>SUM(F167:F181)</f>
        <v>216075.48929999999</v>
      </c>
      <c r="G182" s="728"/>
      <c r="H182" s="732"/>
      <c r="I182" s="440"/>
      <c r="J182" s="439"/>
    </row>
    <row r="183" spans="1:11">
      <c r="G183" s="803"/>
      <c r="H183" s="803"/>
    </row>
    <row r="184" spans="1:11" ht="24.75" thickBot="1">
      <c r="A184" s="949" t="s">
        <v>549</v>
      </c>
      <c r="B184" s="949"/>
      <c r="C184" s="949"/>
      <c r="D184" s="807">
        <f>D11+D35+D52+D58+D67+D81+D87+D94+D103+D111+D117+D124+D127+D140+D164+D182</f>
        <v>2735129.65</v>
      </c>
      <c r="E184" s="807">
        <f>E11+E35+E52+E58+E67+E81+E87+E94+E103+E111+E117+E124+E127+E140+E164+E182</f>
        <v>27351.2965</v>
      </c>
      <c r="F184" s="808">
        <f>SUM(F11+F35+F52+F58+F67+F81+F87+F94+F103+F111+F117+F124+F127+F140+F164+F182)</f>
        <v>2707778.3535000002</v>
      </c>
    </row>
    <row r="185" spans="1:11" ht="24.75" thickTop="1"/>
    <row r="186" spans="1:11" ht="24.75" thickBot="1">
      <c r="A186" s="949" t="s">
        <v>560</v>
      </c>
      <c r="B186" s="949"/>
      <c r="C186" s="949"/>
      <c r="D186" s="871">
        <f>D11+D35+D52+D58+D68+D81+D87+D94+D103+D111+D117+D124+D127+D141+D164+D182</f>
        <v>2667129.65</v>
      </c>
      <c r="E186" s="871">
        <f>E11+E35+E52+E58+E68+E81+E87+E94+E103+E111+E117+E124+E127+E141+E164+E182</f>
        <v>26701.2965</v>
      </c>
      <c r="F186" s="872">
        <f>F11+F35+F52+F58+F68+F81+F87+F94+F103+F111+F117+F124+F127+F141+F164+F182</f>
        <v>2640428.3534999997</v>
      </c>
    </row>
    <row r="187" spans="1:11" ht="24.75" thickTop="1"/>
  </sheetData>
  <autoFilter ref="A3:J163" xr:uid="{6F12E860-66F9-4C42-A506-955558BD4081}"/>
  <mergeCells count="5">
    <mergeCell ref="A1:I1"/>
    <mergeCell ref="A2:I2"/>
    <mergeCell ref="A166:B166"/>
    <mergeCell ref="A184:C184"/>
    <mergeCell ref="A186:C186"/>
  </mergeCells>
  <printOptions horizontalCentered="1"/>
  <pageMargins left="0.3" right="0.3" top="0.3" bottom="0.3" header="0.511811023622047" footer="0.196850393700787"/>
  <pageSetup paperSize="9" scale="64" fitToHeight="0" orientation="portrait" verticalDpi="300" r:id="rId1"/>
  <headerFooter alignWithMargins="0"/>
  <rowBreaks count="3" manualBreakCount="3">
    <brk id="47" max="9" man="1"/>
    <brk id="99" max="9" man="1"/>
    <brk id="165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1EB80-B084-4831-911C-B77AE62F996A}">
  <dimension ref="A1:P150"/>
  <sheetViews>
    <sheetView zoomScaleNormal="100" zoomScaleSheetLayoutView="100" workbookViewId="0">
      <pane ySplit="3" topLeftCell="A51" activePane="bottomLeft" state="frozen"/>
      <selection pane="bottomLeft" activeCell="K153" sqref="K153"/>
    </sheetView>
  </sheetViews>
  <sheetFormatPr defaultRowHeight="24"/>
  <cols>
    <col min="1" max="1" width="5" style="411" bestFit="1" customWidth="1"/>
    <col min="2" max="2" width="29.28515625" style="412" customWidth="1"/>
    <col min="3" max="3" width="19.28515625" style="413" customWidth="1"/>
    <col min="4" max="4" width="14" style="414" customWidth="1"/>
    <col min="5" max="5" width="13.85546875" style="414" customWidth="1"/>
    <col min="6" max="6" width="15.42578125" style="412" customWidth="1"/>
    <col min="7" max="7" width="12.5703125" style="502" customWidth="1"/>
    <col min="8" max="8" width="16.85546875" style="502" customWidth="1"/>
    <col min="9" max="9" width="16.42578125" style="412" customWidth="1"/>
    <col min="10" max="10" width="17" style="441" customWidth="1"/>
    <col min="11" max="11" width="15.7109375" style="420" customWidth="1"/>
    <col min="12" max="12" width="27.28515625" style="412" customWidth="1"/>
    <col min="13" max="13" width="18.28515625" style="441" customWidth="1"/>
    <col min="14" max="14" width="16.7109375" style="412" customWidth="1"/>
    <col min="15" max="257" width="9.140625" style="412"/>
    <col min="258" max="258" width="4.42578125" style="412" bestFit="1" customWidth="1"/>
    <col min="259" max="259" width="27.5703125" style="412" bestFit="1" customWidth="1"/>
    <col min="260" max="260" width="12.7109375" style="412" customWidth="1"/>
    <col min="261" max="263" width="20.42578125" style="412" customWidth="1"/>
    <col min="264" max="513" width="9.140625" style="412"/>
    <col min="514" max="514" width="4.42578125" style="412" bestFit="1" customWidth="1"/>
    <col min="515" max="515" width="27.5703125" style="412" bestFit="1" customWidth="1"/>
    <col min="516" max="516" width="12.7109375" style="412" customWidth="1"/>
    <col min="517" max="519" width="20.42578125" style="412" customWidth="1"/>
    <col min="520" max="769" width="9.140625" style="412"/>
    <col min="770" max="770" width="4.42578125" style="412" bestFit="1" customWidth="1"/>
    <col min="771" max="771" width="27.5703125" style="412" bestFit="1" customWidth="1"/>
    <col min="772" max="772" width="12.7109375" style="412" customWidth="1"/>
    <col min="773" max="775" width="20.42578125" style="412" customWidth="1"/>
    <col min="776" max="1025" width="9.140625" style="412"/>
    <col min="1026" max="1026" width="4.42578125" style="412" bestFit="1" customWidth="1"/>
    <col min="1027" max="1027" width="27.5703125" style="412" bestFit="1" customWidth="1"/>
    <col min="1028" max="1028" width="12.7109375" style="412" customWidth="1"/>
    <col min="1029" max="1031" width="20.42578125" style="412" customWidth="1"/>
    <col min="1032" max="1281" width="9.140625" style="412"/>
    <col min="1282" max="1282" width="4.42578125" style="412" bestFit="1" customWidth="1"/>
    <col min="1283" max="1283" width="27.5703125" style="412" bestFit="1" customWidth="1"/>
    <col min="1284" max="1284" width="12.7109375" style="412" customWidth="1"/>
    <col min="1285" max="1287" width="20.42578125" style="412" customWidth="1"/>
    <col min="1288" max="1537" width="9.140625" style="412"/>
    <col min="1538" max="1538" width="4.42578125" style="412" bestFit="1" customWidth="1"/>
    <col min="1539" max="1539" width="27.5703125" style="412" bestFit="1" customWidth="1"/>
    <col min="1540" max="1540" width="12.7109375" style="412" customWidth="1"/>
    <col min="1541" max="1543" width="20.42578125" style="412" customWidth="1"/>
    <col min="1544" max="1793" width="9.140625" style="412"/>
    <col min="1794" max="1794" width="4.42578125" style="412" bestFit="1" customWidth="1"/>
    <col min="1795" max="1795" width="27.5703125" style="412" bestFit="1" customWidth="1"/>
    <col min="1796" max="1796" width="12.7109375" style="412" customWidth="1"/>
    <col min="1797" max="1799" width="20.42578125" style="412" customWidth="1"/>
    <col min="1800" max="2049" width="9.140625" style="412"/>
    <col min="2050" max="2050" width="4.42578125" style="412" bestFit="1" customWidth="1"/>
    <col min="2051" max="2051" width="27.5703125" style="412" bestFit="1" customWidth="1"/>
    <col min="2052" max="2052" width="12.7109375" style="412" customWidth="1"/>
    <col min="2053" max="2055" width="20.42578125" style="412" customWidth="1"/>
    <col min="2056" max="2305" width="9.140625" style="412"/>
    <col min="2306" max="2306" width="4.42578125" style="412" bestFit="1" customWidth="1"/>
    <col min="2307" max="2307" width="27.5703125" style="412" bestFit="1" customWidth="1"/>
    <col min="2308" max="2308" width="12.7109375" style="412" customWidth="1"/>
    <col min="2309" max="2311" width="20.42578125" style="412" customWidth="1"/>
    <col min="2312" max="2561" width="9.140625" style="412"/>
    <col min="2562" max="2562" width="4.42578125" style="412" bestFit="1" customWidth="1"/>
    <col min="2563" max="2563" width="27.5703125" style="412" bestFit="1" customWidth="1"/>
    <col min="2564" max="2564" width="12.7109375" style="412" customWidth="1"/>
    <col min="2565" max="2567" width="20.42578125" style="412" customWidth="1"/>
    <col min="2568" max="2817" width="9.140625" style="412"/>
    <col min="2818" max="2818" width="4.42578125" style="412" bestFit="1" customWidth="1"/>
    <col min="2819" max="2819" width="27.5703125" style="412" bestFit="1" customWidth="1"/>
    <col min="2820" max="2820" width="12.7109375" style="412" customWidth="1"/>
    <col min="2821" max="2823" width="20.42578125" style="412" customWidth="1"/>
    <col min="2824" max="3073" width="9.140625" style="412"/>
    <col min="3074" max="3074" width="4.42578125" style="412" bestFit="1" customWidth="1"/>
    <col min="3075" max="3075" width="27.5703125" style="412" bestFit="1" customWidth="1"/>
    <col min="3076" max="3076" width="12.7109375" style="412" customWidth="1"/>
    <col min="3077" max="3079" width="20.42578125" style="412" customWidth="1"/>
    <col min="3080" max="3329" width="9.140625" style="412"/>
    <col min="3330" max="3330" width="4.42578125" style="412" bestFit="1" customWidth="1"/>
    <col min="3331" max="3331" width="27.5703125" style="412" bestFit="1" customWidth="1"/>
    <col min="3332" max="3332" width="12.7109375" style="412" customWidth="1"/>
    <col min="3333" max="3335" width="20.42578125" style="412" customWidth="1"/>
    <col min="3336" max="3585" width="9.140625" style="412"/>
    <col min="3586" max="3586" width="4.42578125" style="412" bestFit="1" customWidth="1"/>
    <col min="3587" max="3587" width="27.5703125" style="412" bestFit="1" customWidth="1"/>
    <col min="3588" max="3588" width="12.7109375" style="412" customWidth="1"/>
    <col min="3589" max="3591" width="20.42578125" style="412" customWidth="1"/>
    <col min="3592" max="3841" width="9.140625" style="412"/>
    <col min="3842" max="3842" width="4.42578125" style="412" bestFit="1" customWidth="1"/>
    <col min="3843" max="3843" width="27.5703125" style="412" bestFit="1" customWidth="1"/>
    <col min="3844" max="3844" width="12.7109375" style="412" customWidth="1"/>
    <col min="3845" max="3847" width="20.42578125" style="412" customWidth="1"/>
    <col min="3848" max="4097" width="9.140625" style="412"/>
    <col min="4098" max="4098" width="4.42578125" style="412" bestFit="1" customWidth="1"/>
    <col min="4099" max="4099" width="27.5703125" style="412" bestFit="1" customWidth="1"/>
    <col min="4100" max="4100" width="12.7109375" style="412" customWidth="1"/>
    <col min="4101" max="4103" width="20.42578125" style="412" customWidth="1"/>
    <col min="4104" max="4353" width="9.140625" style="412"/>
    <col min="4354" max="4354" width="4.42578125" style="412" bestFit="1" customWidth="1"/>
    <col min="4355" max="4355" width="27.5703125" style="412" bestFit="1" customWidth="1"/>
    <col min="4356" max="4356" width="12.7109375" style="412" customWidth="1"/>
    <col min="4357" max="4359" width="20.42578125" style="412" customWidth="1"/>
    <col min="4360" max="4609" width="9.140625" style="412"/>
    <col min="4610" max="4610" width="4.42578125" style="412" bestFit="1" customWidth="1"/>
    <col min="4611" max="4611" width="27.5703125" style="412" bestFit="1" customWidth="1"/>
    <col min="4612" max="4612" width="12.7109375" style="412" customWidth="1"/>
    <col min="4613" max="4615" width="20.42578125" style="412" customWidth="1"/>
    <col min="4616" max="4865" width="9.140625" style="412"/>
    <col min="4866" max="4866" width="4.42578125" style="412" bestFit="1" customWidth="1"/>
    <col min="4867" max="4867" width="27.5703125" style="412" bestFit="1" customWidth="1"/>
    <col min="4868" max="4868" width="12.7109375" style="412" customWidth="1"/>
    <col min="4869" max="4871" width="20.42578125" style="412" customWidth="1"/>
    <col min="4872" max="5121" width="9.140625" style="412"/>
    <col min="5122" max="5122" width="4.42578125" style="412" bestFit="1" customWidth="1"/>
    <col min="5123" max="5123" width="27.5703125" style="412" bestFit="1" customWidth="1"/>
    <col min="5124" max="5124" width="12.7109375" style="412" customWidth="1"/>
    <col min="5125" max="5127" width="20.42578125" style="412" customWidth="1"/>
    <col min="5128" max="5377" width="9.140625" style="412"/>
    <col min="5378" max="5378" width="4.42578125" style="412" bestFit="1" customWidth="1"/>
    <col min="5379" max="5379" width="27.5703125" style="412" bestFit="1" customWidth="1"/>
    <col min="5380" max="5380" width="12.7109375" style="412" customWidth="1"/>
    <col min="5381" max="5383" width="20.42578125" style="412" customWidth="1"/>
    <col min="5384" max="5633" width="9.140625" style="412"/>
    <col min="5634" max="5634" width="4.42578125" style="412" bestFit="1" customWidth="1"/>
    <col min="5635" max="5635" width="27.5703125" style="412" bestFit="1" customWidth="1"/>
    <col min="5636" max="5636" width="12.7109375" style="412" customWidth="1"/>
    <col min="5637" max="5639" width="20.42578125" style="412" customWidth="1"/>
    <col min="5640" max="5889" width="9.140625" style="412"/>
    <col min="5890" max="5890" width="4.42578125" style="412" bestFit="1" customWidth="1"/>
    <col min="5891" max="5891" width="27.5703125" style="412" bestFit="1" customWidth="1"/>
    <col min="5892" max="5892" width="12.7109375" style="412" customWidth="1"/>
    <col min="5893" max="5895" width="20.42578125" style="412" customWidth="1"/>
    <col min="5896" max="6145" width="9.140625" style="412"/>
    <col min="6146" max="6146" width="4.42578125" style="412" bestFit="1" customWidth="1"/>
    <col min="6147" max="6147" width="27.5703125" style="412" bestFit="1" customWidth="1"/>
    <col min="6148" max="6148" width="12.7109375" style="412" customWidth="1"/>
    <col min="6149" max="6151" width="20.42578125" style="412" customWidth="1"/>
    <col min="6152" max="6401" width="9.140625" style="412"/>
    <col min="6402" max="6402" width="4.42578125" style="412" bestFit="1" customWidth="1"/>
    <col min="6403" max="6403" width="27.5703125" style="412" bestFit="1" customWidth="1"/>
    <col min="6404" max="6404" width="12.7109375" style="412" customWidth="1"/>
    <col min="6405" max="6407" width="20.42578125" style="412" customWidth="1"/>
    <col min="6408" max="6657" width="9.140625" style="412"/>
    <col min="6658" max="6658" width="4.42578125" style="412" bestFit="1" customWidth="1"/>
    <col min="6659" max="6659" width="27.5703125" style="412" bestFit="1" customWidth="1"/>
    <col min="6660" max="6660" width="12.7109375" style="412" customWidth="1"/>
    <col min="6661" max="6663" width="20.42578125" style="412" customWidth="1"/>
    <col min="6664" max="6913" width="9.140625" style="412"/>
    <col min="6914" max="6914" width="4.42578125" style="412" bestFit="1" customWidth="1"/>
    <col min="6915" max="6915" width="27.5703125" style="412" bestFit="1" customWidth="1"/>
    <col min="6916" max="6916" width="12.7109375" style="412" customWidth="1"/>
    <col min="6917" max="6919" width="20.42578125" style="412" customWidth="1"/>
    <col min="6920" max="7169" width="9.140625" style="412"/>
    <col min="7170" max="7170" width="4.42578125" style="412" bestFit="1" customWidth="1"/>
    <col min="7171" max="7171" width="27.5703125" style="412" bestFit="1" customWidth="1"/>
    <col min="7172" max="7172" width="12.7109375" style="412" customWidth="1"/>
    <col min="7173" max="7175" width="20.42578125" style="412" customWidth="1"/>
    <col min="7176" max="7425" width="9.140625" style="412"/>
    <col min="7426" max="7426" width="4.42578125" style="412" bestFit="1" customWidth="1"/>
    <col min="7427" max="7427" width="27.5703125" style="412" bestFit="1" customWidth="1"/>
    <col min="7428" max="7428" width="12.7109375" style="412" customWidth="1"/>
    <col min="7429" max="7431" width="20.42578125" style="412" customWidth="1"/>
    <col min="7432" max="7681" width="9.140625" style="412"/>
    <col min="7682" max="7682" width="4.42578125" style="412" bestFit="1" customWidth="1"/>
    <col min="7683" max="7683" width="27.5703125" style="412" bestFit="1" customWidth="1"/>
    <col min="7684" max="7684" width="12.7109375" style="412" customWidth="1"/>
    <col min="7685" max="7687" width="20.42578125" style="412" customWidth="1"/>
    <col min="7688" max="7937" width="9.140625" style="412"/>
    <col min="7938" max="7938" width="4.42578125" style="412" bestFit="1" customWidth="1"/>
    <col min="7939" max="7939" width="27.5703125" style="412" bestFit="1" customWidth="1"/>
    <col min="7940" max="7940" width="12.7109375" style="412" customWidth="1"/>
    <col min="7941" max="7943" width="20.42578125" style="412" customWidth="1"/>
    <col min="7944" max="8193" width="9.140625" style="412"/>
    <col min="8194" max="8194" width="4.42578125" style="412" bestFit="1" customWidth="1"/>
    <col min="8195" max="8195" width="27.5703125" style="412" bestFit="1" customWidth="1"/>
    <col min="8196" max="8196" width="12.7109375" style="412" customWidth="1"/>
    <col min="8197" max="8199" width="20.42578125" style="412" customWidth="1"/>
    <col min="8200" max="8449" width="9.140625" style="412"/>
    <col min="8450" max="8450" width="4.42578125" style="412" bestFit="1" customWidth="1"/>
    <col min="8451" max="8451" width="27.5703125" style="412" bestFit="1" customWidth="1"/>
    <col min="8452" max="8452" width="12.7109375" style="412" customWidth="1"/>
    <col min="8453" max="8455" width="20.42578125" style="412" customWidth="1"/>
    <col min="8456" max="8705" width="9.140625" style="412"/>
    <col min="8706" max="8706" width="4.42578125" style="412" bestFit="1" customWidth="1"/>
    <col min="8707" max="8707" width="27.5703125" style="412" bestFit="1" customWidth="1"/>
    <col min="8708" max="8708" width="12.7109375" style="412" customWidth="1"/>
    <col min="8709" max="8711" width="20.42578125" style="412" customWidth="1"/>
    <col min="8712" max="8961" width="9.140625" style="412"/>
    <col min="8962" max="8962" width="4.42578125" style="412" bestFit="1" customWidth="1"/>
    <col min="8963" max="8963" width="27.5703125" style="412" bestFit="1" customWidth="1"/>
    <col min="8964" max="8964" width="12.7109375" style="412" customWidth="1"/>
    <col min="8965" max="8967" width="20.42578125" style="412" customWidth="1"/>
    <col min="8968" max="9217" width="9.140625" style="412"/>
    <col min="9218" max="9218" width="4.42578125" style="412" bestFit="1" customWidth="1"/>
    <col min="9219" max="9219" width="27.5703125" style="412" bestFit="1" customWidth="1"/>
    <col min="9220" max="9220" width="12.7109375" style="412" customWidth="1"/>
    <col min="9221" max="9223" width="20.42578125" style="412" customWidth="1"/>
    <col min="9224" max="9473" width="9.140625" style="412"/>
    <col min="9474" max="9474" width="4.42578125" style="412" bestFit="1" customWidth="1"/>
    <col min="9475" max="9475" width="27.5703125" style="412" bestFit="1" customWidth="1"/>
    <col min="9476" max="9476" width="12.7109375" style="412" customWidth="1"/>
    <col min="9477" max="9479" width="20.42578125" style="412" customWidth="1"/>
    <col min="9480" max="9729" width="9.140625" style="412"/>
    <col min="9730" max="9730" width="4.42578125" style="412" bestFit="1" customWidth="1"/>
    <col min="9731" max="9731" width="27.5703125" style="412" bestFit="1" customWidth="1"/>
    <col min="9732" max="9732" width="12.7109375" style="412" customWidth="1"/>
    <col min="9733" max="9735" width="20.42578125" style="412" customWidth="1"/>
    <col min="9736" max="9985" width="9.140625" style="412"/>
    <col min="9986" max="9986" width="4.42578125" style="412" bestFit="1" customWidth="1"/>
    <col min="9987" max="9987" width="27.5703125" style="412" bestFit="1" customWidth="1"/>
    <col min="9988" max="9988" width="12.7109375" style="412" customWidth="1"/>
    <col min="9989" max="9991" width="20.42578125" style="412" customWidth="1"/>
    <col min="9992" max="10241" width="9.140625" style="412"/>
    <col min="10242" max="10242" width="4.42578125" style="412" bestFit="1" customWidth="1"/>
    <col min="10243" max="10243" width="27.5703125" style="412" bestFit="1" customWidth="1"/>
    <col min="10244" max="10244" width="12.7109375" style="412" customWidth="1"/>
    <col min="10245" max="10247" width="20.42578125" style="412" customWidth="1"/>
    <col min="10248" max="10497" width="9.140625" style="412"/>
    <col min="10498" max="10498" width="4.42578125" style="412" bestFit="1" customWidth="1"/>
    <col min="10499" max="10499" width="27.5703125" style="412" bestFit="1" customWidth="1"/>
    <col min="10500" max="10500" width="12.7109375" style="412" customWidth="1"/>
    <col min="10501" max="10503" width="20.42578125" style="412" customWidth="1"/>
    <col min="10504" max="10753" width="9.140625" style="412"/>
    <col min="10754" max="10754" width="4.42578125" style="412" bestFit="1" customWidth="1"/>
    <col min="10755" max="10755" width="27.5703125" style="412" bestFit="1" customWidth="1"/>
    <col min="10756" max="10756" width="12.7109375" style="412" customWidth="1"/>
    <col min="10757" max="10759" width="20.42578125" style="412" customWidth="1"/>
    <col min="10760" max="11009" width="9.140625" style="412"/>
    <col min="11010" max="11010" width="4.42578125" style="412" bestFit="1" customWidth="1"/>
    <col min="11011" max="11011" width="27.5703125" style="412" bestFit="1" customWidth="1"/>
    <col min="11012" max="11012" width="12.7109375" style="412" customWidth="1"/>
    <col min="11013" max="11015" width="20.42578125" style="412" customWidth="1"/>
    <col min="11016" max="11265" width="9.140625" style="412"/>
    <col min="11266" max="11266" width="4.42578125" style="412" bestFit="1" customWidth="1"/>
    <col min="11267" max="11267" width="27.5703125" style="412" bestFit="1" customWidth="1"/>
    <col min="11268" max="11268" width="12.7109375" style="412" customWidth="1"/>
    <col min="11269" max="11271" width="20.42578125" style="412" customWidth="1"/>
    <col min="11272" max="11521" width="9.140625" style="412"/>
    <col min="11522" max="11522" width="4.42578125" style="412" bestFit="1" customWidth="1"/>
    <col min="11523" max="11523" width="27.5703125" style="412" bestFit="1" customWidth="1"/>
    <col min="11524" max="11524" width="12.7109375" style="412" customWidth="1"/>
    <col min="11525" max="11527" width="20.42578125" style="412" customWidth="1"/>
    <col min="11528" max="11777" width="9.140625" style="412"/>
    <col min="11778" max="11778" width="4.42578125" style="412" bestFit="1" customWidth="1"/>
    <col min="11779" max="11779" width="27.5703125" style="412" bestFit="1" customWidth="1"/>
    <col min="11780" max="11780" width="12.7109375" style="412" customWidth="1"/>
    <col min="11781" max="11783" width="20.42578125" style="412" customWidth="1"/>
    <col min="11784" max="12033" width="9.140625" style="412"/>
    <col min="12034" max="12034" width="4.42578125" style="412" bestFit="1" customWidth="1"/>
    <col min="12035" max="12035" width="27.5703125" style="412" bestFit="1" customWidth="1"/>
    <col min="12036" max="12036" width="12.7109375" style="412" customWidth="1"/>
    <col min="12037" max="12039" width="20.42578125" style="412" customWidth="1"/>
    <col min="12040" max="12289" width="9.140625" style="412"/>
    <col min="12290" max="12290" width="4.42578125" style="412" bestFit="1" customWidth="1"/>
    <col min="12291" max="12291" width="27.5703125" style="412" bestFit="1" customWidth="1"/>
    <col min="12292" max="12292" width="12.7109375" style="412" customWidth="1"/>
    <col min="12293" max="12295" width="20.42578125" style="412" customWidth="1"/>
    <col min="12296" max="12545" width="9.140625" style="412"/>
    <col min="12546" max="12546" width="4.42578125" style="412" bestFit="1" customWidth="1"/>
    <col min="12547" max="12547" width="27.5703125" style="412" bestFit="1" customWidth="1"/>
    <col min="12548" max="12548" width="12.7109375" style="412" customWidth="1"/>
    <col min="12549" max="12551" width="20.42578125" style="412" customWidth="1"/>
    <col min="12552" max="12801" width="9.140625" style="412"/>
    <col min="12802" max="12802" width="4.42578125" style="412" bestFit="1" customWidth="1"/>
    <col min="12803" max="12803" width="27.5703125" style="412" bestFit="1" customWidth="1"/>
    <col min="12804" max="12804" width="12.7109375" style="412" customWidth="1"/>
    <col min="12805" max="12807" width="20.42578125" style="412" customWidth="1"/>
    <col min="12808" max="13057" width="9.140625" style="412"/>
    <col min="13058" max="13058" width="4.42578125" style="412" bestFit="1" customWidth="1"/>
    <col min="13059" max="13059" width="27.5703125" style="412" bestFit="1" customWidth="1"/>
    <col min="13060" max="13060" width="12.7109375" style="412" customWidth="1"/>
    <col min="13061" max="13063" width="20.42578125" style="412" customWidth="1"/>
    <col min="13064" max="13313" width="9.140625" style="412"/>
    <col min="13314" max="13314" width="4.42578125" style="412" bestFit="1" customWidth="1"/>
    <col min="13315" max="13315" width="27.5703125" style="412" bestFit="1" customWidth="1"/>
    <col min="13316" max="13316" width="12.7109375" style="412" customWidth="1"/>
    <col min="13317" max="13319" width="20.42578125" style="412" customWidth="1"/>
    <col min="13320" max="13569" width="9.140625" style="412"/>
    <col min="13570" max="13570" width="4.42578125" style="412" bestFit="1" customWidth="1"/>
    <col min="13571" max="13571" width="27.5703125" style="412" bestFit="1" customWidth="1"/>
    <col min="13572" max="13572" width="12.7109375" style="412" customWidth="1"/>
    <col min="13573" max="13575" width="20.42578125" style="412" customWidth="1"/>
    <col min="13576" max="13825" width="9.140625" style="412"/>
    <col min="13826" max="13826" width="4.42578125" style="412" bestFit="1" customWidth="1"/>
    <col min="13827" max="13827" width="27.5703125" style="412" bestFit="1" customWidth="1"/>
    <col min="13828" max="13828" width="12.7109375" style="412" customWidth="1"/>
    <col min="13829" max="13831" width="20.42578125" style="412" customWidth="1"/>
    <col min="13832" max="14081" width="9.140625" style="412"/>
    <col min="14082" max="14082" width="4.42578125" style="412" bestFit="1" customWidth="1"/>
    <col min="14083" max="14083" width="27.5703125" style="412" bestFit="1" customWidth="1"/>
    <col min="14084" max="14084" width="12.7109375" style="412" customWidth="1"/>
    <col min="14085" max="14087" width="20.42578125" style="412" customWidth="1"/>
    <col min="14088" max="14337" width="9.140625" style="412"/>
    <col min="14338" max="14338" width="4.42578125" style="412" bestFit="1" customWidth="1"/>
    <col min="14339" max="14339" width="27.5703125" style="412" bestFit="1" customWidth="1"/>
    <col min="14340" max="14340" width="12.7109375" style="412" customWidth="1"/>
    <col min="14341" max="14343" width="20.42578125" style="412" customWidth="1"/>
    <col min="14344" max="14593" width="9.140625" style="412"/>
    <col min="14594" max="14594" width="4.42578125" style="412" bestFit="1" customWidth="1"/>
    <col min="14595" max="14595" width="27.5703125" style="412" bestFit="1" customWidth="1"/>
    <col min="14596" max="14596" width="12.7109375" style="412" customWidth="1"/>
    <col min="14597" max="14599" width="20.42578125" style="412" customWidth="1"/>
    <col min="14600" max="14849" width="9.140625" style="412"/>
    <col min="14850" max="14850" width="4.42578125" style="412" bestFit="1" customWidth="1"/>
    <col min="14851" max="14851" width="27.5703125" style="412" bestFit="1" customWidth="1"/>
    <col min="14852" max="14852" width="12.7109375" style="412" customWidth="1"/>
    <col min="14853" max="14855" width="20.42578125" style="412" customWidth="1"/>
    <col min="14856" max="15105" width="9.140625" style="412"/>
    <col min="15106" max="15106" width="4.42578125" style="412" bestFit="1" customWidth="1"/>
    <col min="15107" max="15107" width="27.5703125" style="412" bestFit="1" customWidth="1"/>
    <col min="15108" max="15108" width="12.7109375" style="412" customWidth="1"/>
    <col min="15109" max="15111" width="20.42578125" style="412" customWidth="1"/>
    <col min="15112" max="15361" width="9.140625" style="412"/>
    <col min="15362" max="15362" width="4.42578125" style="412" bestFit="1" customWidth="1"/>
    <col min="15363" max="15363" width="27.5703125" style="412" bestFit="1" customWidth="1"/>
    <col min="15364" max="15364" width="12.7109375" style="412" customWidth="1"/>
    <col min="15365" max="15367" width="20.42578125" style="412" customWidth="1"/>
    <col min="15368" max="15617" width="9.140625" style="412"/>
    <col min="15618" max="15618" width="4.42578125" style="412" bestFit="1" customWidth="1"/>
    <col min="15619" max="15619" width="27.5703125" style="412" bestFit="1" customWidth="1"/>
    <col min="15620" max="15620" width="12.7109375" style="412" customWidth="1"/>
    <col min="15621" max="15623" width="20.42578125" style="412" customWidth="1"/>
    <col min="15624" max="15873" width="9.140625" style="412"/>
    <col min="15874" max="15874" width="4.42578125" style="412" bestFit="1" customWidth="1"/>
    <col min="15875" max="15875" width="27.5703125" style="412" bestFit="1" customWidth="1"/>
    <col min="15876" max="15876" width="12.7109375" style="412" customWidth="1"/>
    <col min="15877" max="15879" width="20.42578125" style="412" customWidth="1"/>
    <col min="15880" max="16129" width="9.140625" style="412"/>
    <col min="16130" max="16130" width="4.42578125" style="412" bestFit="1" customWidth="1"/>
    <col min="16131" max="16131" width="27.5703125" style="412" bestFit="1" customWidth="1"/>
    <col min="16132" max="16132" width="12.7109375" style="412" customWidth="1"/>
    <col min="16133" max="16135" width="20.42578125" style="412" customWidth="1"/>
    <col min="16136" max="16384" width="9.140625" style="412"/>
  </cols>
  <sheetData>
    <row r="1" spans="1:14">
      <c r="A1" s="952" t="s">
        <v>430</v>
      </c>
      <c r="B1" s="952"/>
      <c r="C1" s="952"/>
      <c r="D1" s="952"/>
      <c r="E1" s="952"/>
      <c r="F1" s="952"/>
      <c r="G1" s="952"/>
      <c r="H1" s="952"/>
      <c r="I1" s="952"/>
      <c r="L1" s="415"/>
      <c r="M1" s="416"/>
      <c r="N1" s="415"/>
    </row>
    <row r="2" spans="1:14">
      <c r="A2" s="953" t="s">
        <v>527</v>
      </c>
      <c r="B2" s="953"/>
      <c r="C2" s="953"/>
      <c r="D2" s="953"/>
      <c r="E2" s="953"/>
      <c r="F2" s="953"/>
      <c r="G2" s="953"/>
      <c r="H2" s="953"/>
      <c r="I2" s="953"/>
      <c r="L2" s="415"/>
      <c r="M2" s="416"/>
      <c r="N2" s="415"/>
    </row>
    <row r="3" spans="1:14" s="420" customFormat="1">
      <c r="A3" s="442"/>
      <c r="B3" s="443" t="s">
        <v>366</v>
      </c>
      <c r="C3" s="444" t="s">
        <v>367</v>
      </c>
      <c r="D3" s="444" t="s">
        <v>382</v>
      </c>
      <c r="E3" s="444" t="s">
        <v>361</v>
      </c>
      <c r="F3" s="443" t="s">
        <v>368</v>
      </c>
      <c r="G3" s="445" t="s">
        <v>13</v>
      </c>
      <c r="H3" s="503" t="s">
        <v>505</v>
      </c>
      <c r="I3" s="446" t="s">
        <v>381</v>
      </c>
      <c r="J3" s="507" t="s">
        <v>448</v>
      </c>
      <c r="L3" s="417"/>
      <c r="M3" s="418" t="s">
        <v>447</v>
      </c>
      <c r="N3" s="419" t="s">
        <v>448</v>
      </c>
    </row>
    <row r="4" spans="1:14">
      <c r="A4" s="442">
        <v>1</v>
      </c>
      <c r="B4" s="447" t="s">
        <v>18</v>
      </c>
      <c r="C4" s="448" t="s">
        <v>369</v>
      </c>
      <c r="D4" s="449">
        <v>27550</v>
      </c>
      <c r="E4" s="449">
        <f>+D4*0.01</f>
        <v>275.5</v>
      </c>
      <c r="F4" s="450">
        <f>+D4-E4</f>
        <v>27274.5</v>
      </c>
      <c r="G4" s="498"/>
      <c r="H4" s="498" t="s">
        <v>544</v>
      </c>
      <c r="I4" s="452">
        <v>3200000490</v>
      </c>
      <c r="J4" s="507"/>
      <c r="L4" s="415"/>
      <c r="M4" s="418"/>
      <c r="N4" s="421"/>
    </row>
    <row r="5" spans="1:14">
      <c r="A5" s="442">
        <v>2</v>
      </c>
      <c r="B5" s="447" t="s">
        <v>24</v>
      </c>
      <c r="C5" s="448" t="s">
        <v>369</v>
      </c>
      <c r="D5" s="449">
        <v>15600</v>
      </c>
      <c r="E5" s="449">
        <f t="shared" ref="E5:E86" si="0">+D5*0.01</f>
        <v>156</v>
      </c>
      <c r="F5" s="450">
        <f t="shared" ref="F5:F86" si="1">+D5-E5</f>
        <v>15444</v>
      </c>
      <c r="G5" s="498"/>
      <c r="H5" s="498" t="s">
        <v>544</v>
      </c>
      <c r="I5" s="452">
        <v>3200000491</v>
      </c>
      <c r="J5" s="507"/>
      <c r="L5" s="415"/>
      <c r="M5" s="418"/>
      <c r="N5" s="421"/>
    </row>
    <row r="6" spans="1:14">
      <c r="A6" s="442">
        <v>3</v>
      </c>
      <c r="B6" s="447" t="s">
        <v>28</v>
      </c>
      <c r="C6" s="448" t="s">
        <v>369</v>
      </c>
      <c r="D6" s="449">
        <v>16560</v>
      </c>
      <c r="E6" s="449">
        <f t="shared" si="0"/>
        <v>165.6</v>
      </c>
      <c r="F6" s="450">
        <f t="shared" si="1"/>
        <v>16394.400000000001</v>
      </c>
      <c r="G6" s="498"/>
      <c r="H6" s="498" t="s">
        <v>544</v>
      </c>
      <c r="I6" s="452">
        <v>3200000492</v>
      </c>
      <c r="J6" s="507"/>
      <c r="L6" s="415"/>
      <c r="M6" s="418"/>
      <c r="N6" s="421"/>
    </row>
    <row r="7" spans="1:14">
      <c r="A7" s="442">
        <v>4</v>
      </c>
      <c r="B7" s="447" t="s">
        <v>200</v>
      </c>
      <c r="C7" s="448" t="s">
        <v>369</v>
      </c>
      <c r="D7" s="453">
        <v>25000</v>
      </c>
      <c r="E7" s="449">
        <f t="shared" si="0"/>
        <v>250</v>
      </c>
      <c r="F7" s="450">
        <f t="shared" si="1"/>
        <v>24750</v>
      </c>
      <c r="G7" s="498"/>
      <c r="H7" s="498" t="s">
        <v>544</v>
      </c>
      <c r="I7" s="452">
        <v>3200000493</v>
      </c>
      <c r="J7" s="507"/>
      <c r="L7" s="415"/>
      <c r="M7" s="418"/>
      <c r="N7" s="421"/>
    </row>
    <row r="8" spans="1:14">
      <c r="A8" s="442">
        <v>5</v>
      </c>
      <c r="B8" s="447" t="s">
        <v>483</v>
      </c>
      <c r="C8" s="448" t="s">
        <v>369</v>
      </c>
      <c r="D8" s="453">
        <v>15000</v>
      </c>
      <c r="E8" s="449">
        <f t="shared" si="0"/>
        <v>150</v>
      </c>
      <c r="F8" s="450">
        <f t="shared" si="1"/>
        <v>14850</v>
      </c>
      <c r="G8" s="498"/>
      <c r="H8" s="498" t="s">
        <v>544</v>
      </c>
      <c r="I8" s="452">
        <v>3200000494</v>
      </c>
      <c r="J8" s="507"/>
      <c r="L8" s="415"/>
      <c r="M8" s="418"/>
      <c r="N8" s="421"/>
    </row>
    <row r="9" spans="1:14">
      <c r="A9" s="442">
        <v>6</v>
      </c>
      <c r="B9" s="447" t="s">
        <v>208</v>
      </c>
      <c r="C9" s="448" t="s">
        <v>369</v>
      </c>
      <c r="D9" s="453">
        <v>15000</v>
      </c>
      <c r="E9" s="449">
        <f t="shared" si="0"/>
        <v>150</v>
      </c>
      <c r="F9" s="450">
        <f t="shared" si="1"/>
        <v>14850</v>
      </c>
      <c r="G9" s="498"/>
      <c r="H9" s="498" t="s">
        <v>544</v>
      </c>
      <c r="I9" s="452">
        <v>3200000495</v>
      </c>
      <c r="J9" s="507"/>
      <c r="L9" s="415"/>
      <c r="M9" s="418"/>
      <c r="N9" s="421"/>
    </row>
    <row r="10" spans="1:14">
      <c r="A10" s="442">
        <v>7</v>
      </c>
      <c r="B10" s="454" t="s">
        <v>210</v>
      </c>
      <c r="C10" s="448" t="s">
        <v>369</v>
      </c>
      <c r="D10" s="455">
        <v>25000</v>
      </c>
      <c r="E10" s="449">
        <f t="shared" si="0"/>
        <v>250</v>
      </c>
      <c r="F10" s="450">
        <f t="shared" si="1"/>
        <v>24750</v>
      </c>
      <c r="G10" s="498"/>
      <c r="H10" s="498" t="s">
        <v>544</v>
      </c>
      <c r="I10" s="452">
        <v>3200000496</v>
      </c>
      <c r="J10" s="507"/>
      <c r="L10" s="415"/>
      <c r="M10" s="418"/>
      <c r="N10" s="421"/>
    </row>
    <row r="11" spans="1:14">
      <c r="A11" s="442">
        <v>8</v>
      </c>
      <c r="B11" s="447" t="s">
        <v>34</v>
      </c>
      <c r="C11" s="448" t="s">
        <v>33</v>
      </c>
      <c r="D11" s="449">
        <v>16540</v>
      </c>
      <c r="E11" s="449">
        <f t="shared" si="0"/>
        <v>165.4</v>
      </c>
      <c r="F11" s="450">
        <f t="shared" si="1"/>
        <v>16374.6</v>
      </c>
      <c r="G11" s="498"/>
      <c r="H11" s="498" t="s">
        <v>544</v>
      </c>
      <c r="I11" s="452">
        <v>3200000497</v>
      </c>
      <c r="J11" s="507"/>
      <c r="L11" s="415"/>
      <c r="M11" s="418"/>
      <c r="N11" s="421"/>
    </row>
    <row r="12" spans="1:14">
      <c r="A12" s="442">
        <v>9</v>
      </c>
      <c r="B12" s="447" t="s">
        <v>38</v>
      </c>
      <c r="C12" s="448" t="s">
        <v>33</v>
      </c>
      <c r="D12" s="449">
        <v>16540</v>
      </c>
      <c r="E12" s="449">
        <f t="shared" si="0"/>
        <v>165.4</v>
      </c>
      <c r="F12" s="450">
        <f t="shared" si="1"/>
        <v>16374.6</v>
      </c>
      <c r="G12" s="498"/>
      <c r="H12" s="498" t="s">
        <v>544</v>
      </c>
      <c r="I12" s="452">
        <v>3200000498</v>
      </c>
      <c r="J12" s="507"/>
      <c r="L12" s="415"/>
      <c r="M12" s="418"/>
      <c r="N12" s="421"/>
    </row>
    <row r="13" spans="1:14">
      <c r="A13" s="442">
        <v>10</v>
      </c>
      <c r="B13" s="456" t="s">
        <v>41</v>
      </c>
      <c r="C13" s="448" t="s">
        <v>33</v>
      </c>
      <c r="D13" s="449">
        <v>15600</v>
      </c>
      <c r="E13" s="449">
        <f t="shared" si="0"/>
        <v>156</v>
      </c>
      <c r="F13" s="450">
        <f t="shared" si="1"/>
        <v>15444</v>
      </c>
      <c r="G13" s="498"/>
      <c r="H13" s="498" t="s">
        <v>544</v>
      </c>
      <c r="I13" s="452">
        <v>3200000499</v>
      </c>
      <c r="J13" s="507"/>
      <c r="L13" s="415"/>
      <c r="M13" s="418"/>
      <c r="N13" s="421"/>
    </row>
    <row r="14" spans="1:14">
      <c r="A14" s="442">
        <v>11</v>
      </c>
      <c r="B14" s="447" t="s">
        <v>44</v>
      </c>
      <c r="C14" s="448" t="s">
        <v>33</v>
      </c>
      <c r="D14" s="449">
        <v>16150</v>
      </c>
      <c r="E14" s="449">
        <f t="shared" si="0"/>
        <v>161.5</v>
      </c>
      <c r="F14" s="450">
        <f t="shared" si="1"/>
        <v>15988.5</v>
      </c>
      <c r="G14" s="498"/>
      <c r="H14" s="498" t="s">
        <v>544</v>
      </c>
      <c r="I14" s="452">
        <v>3200000500</v>
      </c>
      <c r="J14" s="507"/>
      <c r="L14" s="415"/>
      <c r="M14" s="418"/>
      <c r="N14" s="421"/>
    </row>
    <row r="15" spans="1:14">
      <c r="A15" s="442">
        <v>12</v>
      </c>
      <c r="B15" s="447" t="s">
        <v>48</v>
      </c>
      <c r="C15" s="448" t="s">
        <v>33</v>
      </c>
      <c r="D15" s="449">
        <v>20910</v>
      </c>
      <c r="E15" s="449">
        <f t="shared" si="0"/>
        <v>209.1</v>
      </c>
      <c r="F15" s="450">
        <f t="shared" si="1"/>
        <v>20700.900000000001</v>
      </c>
      <c r="G15" s="498"/>
      <c r="H15" s="498" t="s">
        <v>544</v>
      </c>
      <c r="I15" s="452">
        <v>3200000501</v>
      </c>
      <c r="J15" s="507"/>
      <c r="L15" s="415"/>
      <c r="M15" s="418"/>
      <c r="N15" s="421"/>
    </row>
    <row r="16" spans="1:14">
      <c r="A16" s="442">
        <v>13</v>
      </c>
      <c r="B16" s="456" t="s">
        <v>51</v>
      </c>
      <c r="C16" s="448" t="s">
        <v>33</v>
      </c>
      <c r="D16" s="449">
        <v>19440</v>
      </c>
      <c r="E16" s="449">
        <f t="shared" si="0"/>
        <v>194.4</v>
      </c>
      <c r="F16" s="450">
        <f t="shared" si="1"/>
        <v>19245.599999999999</v>
      </c>
      <c r="G16" s="498"/>
      <c r="H16" s="498" t="s">
        <v>544</v>
      </c>
      <c r="I16" s="452">
        <v>3200000502</v>
      </c>
      <c r="J16" s="507"/>
      <c r="L16" s="415"/>
      <c r="M16" s="418"/>
      <c r="N16" s="421"/>
    </row>
    <row r="17" spans="1:14">
      <c r="A17" s="442">
        <v>14</v>
      </c>
      <c r="B17" s="447" t="s">
        <v>55</v>
      </c>
      <c r="C17" s="448" t="s">
        <v>33</v>
      </c>
      <c r="D17" s="449">
        <v>10400</v>
      </c>
      <c r="E17" s="449">
        <f t="shared" si="0"/>
        <v>104</v>
      </c>
      <c r="F17" s="450">
        <f t="shared" si="1"/>
        <v>10296</v>
      </c>
      <c r="G17" s="498"/>
      <c r="H17" s="498" t="s">
        <v>544</v>
      </c>
      <c r="I17" s="452">
        <v>3200000503</v>
      </c>
      <c r="J17" s="507"/>
      <c r="L17" s="415"/>
      <c r="M17" s="418"/>
      <c r="N17" s="421"/>
    </row>
    <row r="18" spans="1:14">
      <c r="A18" s="442">
        <v>15</v>
      </c>
      <c r="B18" s="447" t="s">
        <v>59</v>
      </c>
      <c r="C18" s="448" t="s">
        <v>33</v>
      </c>
      <c r="D18" s="449">
        <v>19370</v>
      </c>
      <c r="E18" s="449">
        <f t="shared" si="0"/>
        <v>193.70000000000002</v>
      </c>
      <c r="F18" s="450">
        <f t="shared" si="1"/>
        <v>19176.3</v>
      </c>
      <c r="G18" s="498"/>
      <c r="H18" s="498" t="s">
        <v>544</v>
      </c>
      <c r="I18" s="452">
        <v>3200000504</v>
      </c>
      <c r="J18" s="507"/>
      <c r="L18" s="415"/>
      <c r="M18" s="418"/>
      <c r="N18" s="421"/>
    </row>
    <row r="19" spans="1:14">
      <c r="A19" s="442">
        <v>16</v>
      </c>
      <c r="B19" s="447" t="s">
        <v>63</v>
      </c>
      <c r="C19" s="448" t="s">
        <v>33</v>
      </c>
      <c r="D19" s="449">
        <v>15980</v>
      </c>
      <c r="E19" s="449">
        <f t="shared" si="0"/>
        <v>159.80000000000001</v>
      </c>
      <c r="F19" s="450">
        <f t="shared" si="1"/>
        <v>15820.2</v>
      </c>
      <c r="G19" s="498"/>
      <c r="H19" s="498" t="s">
        <v>544</v>
      </c>
      <c r="I19" s="452">
        <v>3200000505</v>
      </c>
      <c r="J19" s="507"/>
      <c r="L19" s="415"/>
      <c r="M19" s="418"/>
      <c r="N19" s="421"/>
    </row>
    <row r="20" spans="1:14">
      <c r="A20" s="442">
        <v>17</v>
      </c>
      <c r="B20" s="447" t="s">
        <v>67</v>
      </c>
      <c r="C20" s="448" t="s">
        <v>33</v>
      </c>
      <c r="D20" s="449">
        <v>18900</v>
      </c>
      <c r="E20" s="449">
        <f t="shared" si="0"/>
        <v>189</v>
      </c>
      <c r="F20" s="450">
        <f t="shared" si="1"/>
        <v>18711</v>
      </c>
      <c r="G20" s="498"/>
      <c r="H20" s="498" t="s">
        <v>544</v>
      </c>
      <c r="I20" s="452">
        <v>3200000506</v>
      </c>
      <c r="J20" s="507"/>
      <c r="L20" s="415"/>
      <c r="M20" s="418"/>
      <c r="N20" s="421"/>
    </row>
    <row r="21" spans="1:14">
      <c r="A21" s="442">
        <v>18</v>
      </c>
      <c r="B21" s="447" t="s">
        <v>69</v>
      </c>
      <c r="C21" s="448" t="s">
        <v>33</v>
      </c>
      <c r="D21" s="449">
        <v>18560</v>
      </c>
      <c r="E21" s="449">
        <f t="shared" si="0"/>
        <v>185.6</v>
      </c>
      <c r="F21" s="450">
        <f t="shared" si="1"/>
        <v>18374.400000000001</v>
      </c>
      <c r="G21" s="498"/>
      <c r="H21" s="498" t="s">
        <v>544</v>
      </c>
      <c r="I21" s="452">
        <v>3200000507</v>
      </c>
      <c r="J21" s="507"/>
      <c r="L21" s="415"/>
      <c r="M21" s="418"/>
      <c r="N21" s="421"/>
    </row>
    <row r="22" spans="1:14">
      <c r="A22" s="442">
        <v>19</v>
      </c>
      <c r="B22" s="447" t="s">
        <v>72</v>
      </c>
      <c r="C22" s="448" t="s">
        <v>33</v>
      </c>
      <c r="D22" s="449">
        <v>14230</v>
      </c>
      <c r="E22" s="449">
        <f t="shared" si="0"/>
        <v>142.30000000000001</v>
      </c>
      <c r="F22" s="450">
        <f t="shared" si="1"/>
        <v>14087.7</v>
      </c>
      <c r="G22" s="498"/>
      <c r="H22" s="498" t="s">
        <v>544</v>
      </c>
      <c r="I22" s="452">
        <v>3200000508</v>
      </c>
      <c r="J22" s="507"/>
      <c r="L22" s="415"/>
      <c r="M22" s="418"/>
      <c r="N22" s="421"/>
    </row>
    <row r="23" spans="1:14">
      <c r="A23" s="442">
        <v>20</v>
      </c>
      <c r="B23" s="447" t="s">
        <v>75</v>
      </c>
      <c r="C23" s="448" t="s">
        <v>33</v>
      </c>
      <c r="D23" s="449">
        <v>15530</v>
      </c>
      <c r="E23" s="449">
        <f t="shared" si="0"/>
        <v>155.30000000000001</v>
      </c>
      <c r="F23" s="450">
        <f t="shared" si="1"/>
        <v>15374.7</v>
      </c>
      <c r="G23" s="498"/>
      <c r="H23" s="498" t="s">
        <v>544</v>
      </c>
      <c r="I23" s="452">
        <v>3200000509</v>
      </c>
      <c r="J23" s="507"/>
      <c r="L23" s="415"/>
      <c r="M23" s="418"/>
      <c r="N23" s="421"/>
    </row>
    <row r="24" spans="1:14">
      <c r="A24" s="442">
        <v>21</v>
      </c>
      <c r="B24" s="447" t="s">
        <v>79</v>
      </c>
      <c r="C24" s="448" t="s">
        <v>33</v>
      </c>
      <c r="D24" s="449">
        <v>14200</v>
      </c>
      <c r="E24" s="449">
        <f t="shared" si="0"/>
        <v>142</v>
      </c>
      <c r="F24" s="450">
        <f t="shared" si="1"/>
        <v>14058</v>
      </c>
      <c r="G24" s="498"/>
      <c r="H24" s="498" t="s">
        <v>544</v>
      </c>
      <c r="I24" s="452">
        <v>3200000510</v>
      </c>
      <c r="J24" s="507"/>
      <c r="L24" s="415"/>
      <c r="M24" s="418"/>
      <c r="N24" s="421"/>
    </row>
    <row r="25" spans="1:14">
      <c r="A25" s="442">
        <v>22</v>
      </c>
      <c r="B25" s="457" t="s">
        <v>214</v>
      </c>
      <c r="C25" s="448" t="s">
        <v>33</v>
      </c>
      <c r="D25" s="458">
        <v>15000</v>
      </c>
      <c r="E25" s="449">
        <f t="shared" si="0"/>
        <v>150</v>
      </c>
      <c r="F25" s="450">
        <f t="shared" si="1"/>
        <v>14850</v>
      </c>
      <c r="G25" s="498"/>
      <c r="H25" s="498" t="s">
        <v>544</v>
      </c>
      <c r="I25" s="452">
        <v>3200000511</v>
      </c>
      <c r="J25" s="507"/>
      <c r="L25" s="415"/>
      <c r="M25" s="418"/>
      <c r="N25" s="421"/>
    </row>
    <row r="26" spans="1:14">
      <c r="A26" s="442">
        <v>23</v>
      </c>
      <c r="B26" s="457" t="s">
        <v>217</v>
      </c>
      <c r="C26" s="448" t="s">
        <v>33</v>
      </c>
      <c r="D26" s="458">
        <v>15000</v>
      </c>
      <c r="E26" s="449">
        <f t="shared" si="0"/>
        <v>150</v>
      </c>
      <c r="F26" s="450">
        <f t="shared" si="1"/>
        <v>14850</v>
      </c>
      <c r="G26" s="498"/>
      <c r="H26" s="498" t="s">
        <v>544</v>
      </c>
      <c r="I26" s="452">
        <v>3200000512</v>
      </c>
      <c r="J26" s="507"/>
      <c r="L26" s="415"/>
      <c r="M26" s="418"/>
      <c r="N26" s="421"/>
    </row>
    <row r="27" spans="1:14">
      <c r="A27" s="442">
        <v>24</v>
      </c>
      <c r="B27" s="456" t="s">
        <v>224</v>
      </c>
      <c r="C27" s="448" t="s">
        <v>33</v>
      </c>
      <c r="D27" s="459">
        <v>15000</v>
      </c>
      <c r="E27" s="449">
        <f t="shared" si="0"/>
        <v>150</v>
      </c>
      <c r="F27" s="450">
        <f t="shared" si="1"/>
        <v>14850</v>
      </c>
      <c r="G27" s="498"/>
      <c r="H27" s="498" t="s">
        <v>544</v>
      </c>
      <c r="I27" s="452">
        <v>3200000513</v>
      </c>
      <c r="J27" s="507"/>
      <c r="L27" s="415"/>
      <c r="M27" s="418"/>
      <c r="N27" s="421"/>
    </row>
    <row r="28" spans="1:14">
      <c r="A28" s="442">
        <v>25</v>
      </c>
      <c r="B28" s="457" t="s">
        <v>228</v>
      </c>
      <c r="C28" s="448" t="s">
        <v>33</v>
      </c>
      <c r="D28" s="458">
        <v>18000</v>
      </c>
      <c r="E28" s="449">
        <f t="shared" si="0"/>
        <v>180</v>
      </c>
      <c r="F28" s="450">
        <f t="shared" si="1"/>
        <v>17820</v>
      </c>
      <c r="G28" s="498"/>
      <c r="H28" s="498" t="s">
        <v>544</v>
      </c>
      <c r="I28" s="452">
        <v>3200000514</v>
      </c>
      <c r="J28" s="507"/>
      <c r="L28" s="415"/>
      <c r="M28" s="418"/>
      <c r="N28" s="421"/>
    </row>
    <row r="29" spans="1:14">
      <c r="A29" s="442">
        <v>26</v>
      </c>
      <c r="B29" s="456" t="s">
        <v>231</v>
      </c>
      <c r="C29" s="448" t="s">
        <v>33</v>
      </c>
      <c r="D29" s="459">
        <v>13000</v>
      </c>
      <c r="E29" s="449">
        <f t="shared" si="0"/>
        <v>130</v>
      </c>
      <c r="F29" s="450">
        <f t="shared" si="1"/>
        <v>12870</v>
      </c>
      <c r="G29" s="498"/>
      <c r="H29" s="498" t="s">
        <v>544</v>
      </c>
      <c r="I29" s="452">
        <v>3200000515</v>
      </c>
      <c r="J29" s="507"/>
      <c r="L29" s="415"/>
      <c r="M29" s="418"/>
      <c r="N29" s="421"/>
    </row>
    <row r="30" spans="1:14">
      <c r="A30" s="442">
        <v>27</v>
      </c>
      <c r="B30" s="457" t="s">
        <v>290</v>
      </c>
      <c r="C30" s="448" t="s">
        <v>33</v>
      </c>
      <c r="D30" s="458">
        <v>15000</v>
      </c>
      <c r="E30" s="449">
        <f>+D30*0.01</f>
        <v>150</v>
      </c>
      <c r="F30" s="450">
        <f>+D30-E30</f>
        <v>14850</v>
      </c>
      <c r="G30" s="498"/>
      <c r="H30" s="498" t="s">
        <v>544</v>
      </c>
      <c r="I30" s="452">
        <v>3200000516</v>
      </c>
      <c r="J30" s="507"/>
      <c r="L30" s="415"/>
      <c r="M30" s="418"/>
      <c r="N30" s="421"/>
    </row>
    <row r="31" spans="1:14">
      <c r="A31" s="442">
        <v>28</v>
      </c>
      <c r="B31" s="457" t="s">
        <v>294</v>
      </c>
      <c r="C31" s="448" t="s">
        <v>33</v>
      </c>
      <c r="D31" s="458">
        <v>15000</v>
      </c>
      <c r="E31" s="449">
        <f>+D31*0.01</f>
        <v>150</v>
      </c>
      <c r="F31" s="450">
        <f>+D31-E31</f>
        <v>14850</v>
      </c>
      <c r="G31" s="498"/>
      <c r="H31" s="498" t="s">
        <v>544</v>
      </c>
      <c r="I31" s="452">
        <v>3200000517</v>
      </c>
      <c r="J31" s="507"/>
      <c r="L31" s="415"/>
      <c r="M31" s="418"/>
      <c r="N31" s="421"/>
    </row>
    <row r="32" spans="1:14">
      <c r="A32" s="442">
        <v>29</v>
      </c>
      <c r="B32" s="456" t="s">
        <v>295</v>
      </c>
      <c r="C32" s="448" t="s">
        <v>33</v>
      </c>
      <c r="D32" s="458">
        <v>15000</v>
      </c>
      <c r="E32" s="449">
        <f>+D32*0.01</f>
        <v>150</v>
      </c>
      <c r="F32" s="450">
        <f>+D32-E32</f>
        <v>14850</v>
      </c>
      <c r="G32" s="498"/>
      <c r="H32" s="498" t="s">
        <v>544</v>
      </c>
      <c r="I32" s="452">
        <v>3200000518</v>
      </c>
      <c r="J32" s="507"/>
      <c r="L32" s="415"/>
      <c r="M32" s="418"/>
      <c r="N32" s="421"/>
    </row>
    <row r="33" spans="1:14">
      <c r="A33" s="442">
        <v>30</v>
      </c>
      <c r="B33" s="452" t="s">
        <v>523</v>
      </c>
      <c r="C33" s="448" t="s">
        <v>33</v>
      </c>
      <c r="D33" s="482">
        <v>15000</v>
      </c>
      <c r="E33" s="482">
        <f>D33*1%</f>
        <v>150</v>
      </c>
      <c r="F33" s="482">
        <f>D33-E33</f>
        <v>14850</v>
      </c>
      <c r="G33" s="498"/>
      <c r="H33" s="498" t="s">
        <v>544</v>
      </c>
      <c r="I33" s="452">
        <v>3200000519</v>
      </c>
      <c r="J33" s="507"/>
    </row>
    <row r="34" spans="1:14">
      <c r="A34" s="442">
        <v>31</v>
      </c>
      <c r="B34" s="452" t="s">
        <v>516</v>
      </c>
      <c r="C34" s="448" t="s">
        <v>33</v>
      </c>
      <c r="D34" s="482">
        <v>15000</v>
      </c>
      <c r="E34" s="482">
        <f>D34*1%</f>
        <v>150</v>
      </c>
      <c r="F34" s="482">
        <f>D34-E34</f>
        <v>14850</v>
      </c>
      <c r="G34" s="498"/>
      <c r="H34" s="498" t="s">
        <v>544</v>
      </c>
      <c r="I34" s="452">
        <v>3200000520</v>
      </c>
      <c r="J34" s="507"/>
    </row>
    <row r="35" spans="1:14">
      <c r="A35" s="442">
        <v>32</v>
      </c>
      <c r="B35" s="452" t="s">
        <v>526</v>
      </c>
      <c r="C35" s="448" t="s">
        <v>33</v>
      </c>
      <c r="D35" s="482">
        <v>15000</v>
      </c>
      <c r="E35" s="482">
        <f>D35*1%</f>
        <v>150</v>
      </c>
      <c r="F35" s="482">
        <f>D35-E35</f>
        <v>14850</v>
      </c>
      <c r="G35" s="498"/>
      <c r="H35" s="498" t="s">
        <v>544</v>
      </c>
      <c r="I35" s="452">
        <v>3200000521</v>
      </c>
      <c r="J35" s="507"/>
    </row>
    <row r="36" spans="1:14">
      <c r="A36" s="442">
        <v>33</v>
      </c>
      <c r="B36" s="452" t="s">
        <v>517</v>
      </c>
      <c r="C36" s="448" t="s">
        <v>33</v>
      </c>
      <c r="D36" s="482">
        <v>15000</v>
      </c>
      <c r="E36" s="482">
        <f>D36*1%</f>
        <v>150</v>
      </c>
      <c r="F36" s="482">
        <f>D36-E36</f>
        <v>14850</v>
      </c>
      <c r="G36" s="498"/>
      <c r="H36" s="498" t="s">
        <v>544</v>
      </c>
      <c r="I36" s="452">
        <v>3200000522</v>
      </c>
      <c r="J36" s="507"/>
    </row>
    <row r="37" spans="1:14">
      <c r="A37" s="442">
        <v>34</v>
      </c>
      <c r="B37" s="456" t="s">
        <v>83</v>
      </c>
      <c r="C37" s="448" t="s">
        <v>370</v>
      </c>
      <c r="D37" s="466">
        <v>23550</v>
      </c>
      <c r="E37" s="449">
        <f t="shared" si="0"/>
        <v>235.5</v>
      </c>
      <c r="F37" s="450">
        <f t="shared" si="1"/>
        <v>23314.5</v>
      </c>
      <c r="G37" s="498"/>
      <c r="H37" s="498" t="s">
        <v>544</v>
      </c>
      <c r="I37" s="452">
        <v>3200000523</v>
      </c>
      <c r="J37" s="507"/>
      <c r="L37" s="415"/>
      <c r="M37" s="418"/>
      <c r="N37" s="421"/>
    </row>
    <row r="38" spans="1:14">
      <c r="A38" s="442">
        <v>35</v>
      </c>
      <c r="B38" s="456" t="s">
        <v>87</v>
      </c>
      <c r="C38" s="448" t="s">
        <v>370</v>
      </c>
      <c r="D38" s="466">
        <v>20790</v>
      </c>
      <c r="E38" s="449">
        <f t="shared" si="0"/>
        <v>207.9</v>
      </c>
      <c r="F38" s="450">
        <f t="shared" si="1"/>
        <v>20582.099999999999</v>
      </c>
      <c r="G38" s="498"/>
      <c r="H38" s="498" t="s">
        <v>544</v>
      </c>
      <c r="I38" s="452">
        <v>3200000524</v>
      </c>
      <c r="J38" s="507"/>
      <c r="L38" s="415"/>
      <c r="M38" s="418"/>
      <c r="N38" s="421"/>
    </row>
    <row r="39" spans="1:14">
      <c r="A39" s="442">
        <v>36</v>
      </c>
      <c r="B39" s="447" t="s">
        <v>91</v>
      </c>
      <c r="C39" s="448" t="s">
        <v>370</v>
      </c>
      <c r="D39" s="466">
        <v>19850</v>
      </c>
      <c r="E39" s="449">
        <f t="shared" si="0"/>
        <v>198.5</v>
      </c>
      <c r="F39" s="450">
        <f t="shared" si="1"/>
        <v>19651.5</v>
      </c>
      <c r="G39" s="498"/>
      <c r="H39" s="498" t="s">
        <v>544</v>
      </c>
      <c r="I39" s="452">
        <v>3200000525</v>
      </c>
      <c r="J39" s="507"/>
      <c r="L39" s="415"/>
      <c r="M39" s="418"/>
      <c r="N39" s="421"/>
    </row>
    <row r="40" spans="1:14">
      <c r="A40" s="442">
        <v>37</v>
      </c>
      <c r="B40" s="456" t="s">
        <v>95</v>
      </c>
      <c r="C40" s="448" t="s">
        <v>370</v>
      </c>
      <c r="D40" s="466">
        <v>22460</v>
      </c>
      <c r="E40" s="449">
        <f t="shared" si="0"/>
        <v>224.6</v>
      </c>
      <c r="F40" s="450">
        <f t="shared" si="1"/>
        <v>22235.4</v>
      </c>
      <c r="G40" s="498"/>
      <c r="H40" s="498" t="s">
        <v>544</v>
      </c>
      <c r="I40" s="452">
        <v>3200000526</v>
      </c>
      <c r="J40" s="507"/>
      <c r="L40" s="415"/>
      <c r="M40" s="418"/>
      <c r="N40" s="421"/>
    </row>
    <row r="41" spans="1:14">
      <c r="A41" s="442">
        <v>38</v>
      </c>
      <c r="B41" s="456" t="s">
        <v>98</v>
      </c>
      <c r="C41" s="448" t="s">
        <v>370</v>
      </c>
      <c r="D41" s="466">
        <v>17370</v>
      </c>
      <c r="E41" s="449">
        <f t="shared" si="0"/>
        <v>173.70000000000002</v>
      </c>
      <c r="F41" s="450">
        <f t="shared" si="1"/>
        <v>17196.3</v>
      </c>
      <c r="G41" s="498"/>
      <c r="H41" s="498" t="s">
        <v>544</v>
      </c>
      <c r="I41" s="452">
        <v>3200000527</v>
      </c>
      <c r="J41" s="507"/>
      <c r="L41" s="415"/>
      <c r="M41" s="418"/>
      <c r="N41" s="421"/>
    </row>
    <row r="42" spans="1:14">
      <c r="A42" s="442">
        <v>39</v>
      </c>
      <c r="B42" s="456" t="s">
        <v>102</v>
      </c>
      <c r="C42" s="448" t="s">
        <v>370</v>
      </c>
      <c r="D42" s="466">
        <v>15380</v>
      </c>
      <c r="E42" s="449">
        <f t="shared" si="0"/>
        <v>153.80000000000001</v>
      </c>
      <c r="F42" s="450">
        <f t="shared" si="1"/>
        <v>15226.2</v>
      </c>
      <c r="G42" s="498"/>
      <c r="H42" s="498" t="s">
        <v>544</v>
      </c>
      <c r="I42" s="452">
        <v>3200000528</v>
      </c>
      <c r="J42" s="507"/>
      <c r="L42" s="415"/>
      <c r="M42" s="418"/>
      <c r="N42" s="421"/>
    </row>
    <row r="43" spans="1:14">
      <c r="A43" s="442">
        <v>40</v>
      </c>
      <c r="B43" s="456" t="s">
        <v>235</v>
      </c>
      <c r="C43" s="448" t="s">
        <v>370</v>
      </c>
      <c r="D43" s="459">
        <v>18000</v>
      </c>
      <c r="E43" s="449">
        <f t="shared" si="0"/>
        <v>180</v>
      </c>
      <c r="F43" s="450">
        <f t="shared" si="1"/>
        <v>17820</v>
      </c>
      <c r="G43" s="498"/>
      <c r="H43" s="498" t="s">
        <v>544</v>
      </c>
      <c r="I43" s="452">
        <v>3200000529</v>
      </c>
      <c r="J43" s="507"/>
      <c r="L43" s="415"/>
      <c r="M43" s="418"/>
      <c r="N43" s="421"/>
    </row>
    <row r="44" spans="1:14" ht="24.75" customHeight="1">
      <c r="A44" s="442">
        <v>41</v>
      </c>
      <c r="B44" s="447" t="s">
        <v>237</v>
      </c>
      <c r="C44" s="448" t="s">
        <v>370</v>
      </c>
      <c r="D44" s="453">
        <v>16000</v>
      </c>
      <c r="E44" s="449">
        <f t="shared" si="0"/>
        <v>160</v>
      </c>
      <c r="F44" s="450">
        <f t="shared" si="1"/>
        <v>15840</v>
      </c>
      <c r="G44" s="498"/>
      <c r="H44" s="498" t="s">
        <v>544</v>
      </c>
      <c r="I44" s="452">
        <v>3200000530</v>
      </c>
      <c r="J44" s="507"/>
      <c r="L44" s="415"/>
      <c r="M44" s="418"/>
      <c r="N44" s="421"/>
    </row>
    <row r="45" spans="1:14">
      <c r="A45" s="536"/>
      <c r="B45" s="537" t="s">
        <v>238</v>
      </c>
      <c r="C45" s="538" t="s">
        <v>370</v>
      </c>
      <c r="D45" s="539">
        <v>16000</v>
      </c>
      <c r="E45" s="540">
        <f t="shared" si="0"/>
        <v>160</v>
      </c>
      <c r="F45" s="541">
        <f t="shared" si="1"/>
        <v>15840</v>
      </c>
      <c r="G45" s="542" t="s">
        <v>510</v>
      </c>
      <c r="H45" s="542"/>
      <c r="I45" s="543"/>
      <c r="J45" s="544"/>
      <c r="L45" s="415"/>
      <c r="M45" s="418"/>
      <c r="N45" s="421"/>
    </row>
    <row r="46" spans="1:14">
      <c r="A46" s="442">
        <v>42</v>
      </c>
      <c r="B46" s="447" t="s">
        <v>298</v>
      </c>
      <c r="C46" s="448" t="s">
        <v>370</v>
      </c>
      <c r="D46" s="453">
        <v>15000</v>
      </c>
      <c r="E46" s="449">
        <f>+D46*0.01</f>
        <v>150</v>
      </c>
      <c r="F46" s="450">
        <f>+D46-E46</f>
        <v>14850</v>
      </c>
      <c r="G46" s="498"/>
      <c r="H46" s="498" t="s">
        <v>544</v>
      </c>
      <c r="I46" s="452">
        <v>3200000531</v>
      </c>
      <c r="J46" s="507"/>
      <c r="L46" s="415"/>
      <c r="M46" s="418"/>
      <c r="N46" s="421"/>
    </row>
    <row r="47" spans="1:14">
      <c r="A47" s="442">
        <v>43</v>
      </c>
      <c r="B47" s="456" t="s">
        <v>315</v>
      </c>
      <c r="C47" s="448" t="s">
        <v>370</v>
      </c>
      <c r="D47" s="459">
        <v>40000</v>
      </c>
      <c r="E47" s="449">
        <f t="shared" si="0"/>
        <v>400</v>
      </c>
      <c r="F47" s="450">
        <f t="shared" si="1"/>
        <v>39600</v>
      </c>
      <c r="G47" s="498"/>
      <c r="H47" s="498" t="s">
        <v>544</v>
      </c>
      <c r="I47" s="452">
        <v>3200000532</v>
      </c>
      <c r="J47" s="507"/>
      <c r="L47" s="415"/>
      <c r="M47" s="418"/>
      <c r="N47" s="421"/>
    </row>
    <row r="48" spans="1:14">
      <c r="A48" s="442">
        <v>44</v>
      </c>
      <c r="B48" s="447" t="s">
        <v>319</v>
      </c>
      <c r="C48" s="448" t="s">
        <v>370</v>
      </c>
      <c r="D48" s="453">
        <v>25000</v>
      </c>
      <c r="E48" s="449">
        <f t="shared" si="0"/>
        <v>250</v>
      </c>
      <c r="F48" s="450">
        <f t="shared" si="1"/>
        <v>24750</v>
      </c>
      <c r="G48" s="498"/>
      <c r="H48" s="498" t="s">
        <v>544</v>
      </c>
      <c r="I48" s="452">
        <v>3200000533</v>
      </c>
      <c r="J48" s="507"/>
      <c r="L48" s="415"/>
      <c r="M48" s="418"/>
      <c r="N48" s="421"/>
    </row>
    <row r="49" spans="1:14">
      <c r="A49" s="442">
        <v>45</v>
      </c>
      <c r="B49" s="447" t="s">
        <v>322</v>
      </c>
      <c r="C49" s="448" t="s">
        <v>370</v>
      </c>
      <c r="D49" s="453">
        <v>36000</v>
      </c>
      <c r="E49" s="449">
        <f t="shared" si="0"/>
        <v>360</v>
      </c>
      <c r="F49" s="450">
        <f t="shared" si="1"/>
        <v>35640</v>
      </c>
      <c r="G49" s="498"/>
      <c r="H49" s="498" t="s">
        <v>544</v>
      </c>
      <c r="I49" s="452">
        <v>3200000534</v>
      </c>
      <c r="J49" s="507"/>
      <c r="L49" s="415"/>
      <c r="M49" s="418"/>
      <c r="N49" s="421"/>
    </row>
    <row r="50" spans="1:14">
      <c r="A50" s="442">
        <v>46</v>
      </c>
      <c r="B50" s="456" t="s">
        <v>324</v>
      </c>
      <c r="C50" s="448" t="s">
        <v>370</v>
      </c>
      <c r="D50" s="459">
        <v>36000</v>
      </c>
      <c r="E50" s="449">
        <f t="shared" si="0"/>
        <v>360</v>
      </c>
      <c r="F50" s="450">
        <f t="shared" si="1"/>
        <v>35640</v>
      </c>
      <c r="G50" s="498"/>
      <c r="H50" s="498" t="s">
        <v>544</v>
      </c>
      <c r="I50" s="452">
        <v>3200000535</v>
      </c>
      <c r="J50" s="507"/>
      <c r="L50" s="415"/>
      <c r="M50" s="418"/>
      <c r="N50" s="421"/>
    </row>
    <row r="51" spans="1:14">
      <c r="A51" s="442">
        <v>47</v>
      </c>
      <c r="B51" s="456" t="s">
        <v>362</v>
      </c>
      <c r="C51" s="448" t="s">
        <v>370</v>
      </c>
      <c r="D51" s="459">
        <v>40000</v>
      </c>
      <c r="E51" s="449">
        <f t="shared" si="0"/>
        <v>400</v>
      </c>
      <c r="F51" s="450">
        <f t="shared" si="1"/>
        <v>39600</v>
      </c>
      <c r="G51" s="498"/>
      <c r="H51" s="498" t="s">
        <v>544</v>
      </c>
      <c r="I51" s="452">
        <v>3200000536</v>
      </c>
      <c r="J51" s="507"/>
      <c r="L51" s="415"/>
      <c r="M51" s="418"/>
      <c r="N51" s="421"/>
    </row>
    <row r="52" spans="1:14">
      <c r="A52" s="442">
        <v>48</v>
      </c>
      <c r="B52" s="467" t="s">
        <v>107</v>
      </c>
      <c r="C52" s="448" t="s">
        <v>371</v>
      </c>
      <c r="D52" s="466">
        <v>18040</v>
      </c>
      <c r="E52" s="449">
        <f t="shared" si="0"/>
        <v>180.4</v>
      </c>
      <c r="F52" s="450">
        <f t="shared" si="1"/>
        <v>17859.599999999999</v>
      </c>
      <c r="G52" s="498"/>
      <c r="H52" s="498" t="s">
        <v>544</v>
      </c>
      <c r="I52" s="452">
        <v>3200000537</v>
      </c>
      <c r="J52" s="507"/>
      <c r="L52" s="415"/>
      <c r="M52" s="418"/>
      <c r="N52" s="421"/>
    </row>
    <row r="53" spans="1:14" s="429" customFormat="1">
      <c r="A53" s="442">
        <v>49</v>
      </c>
      <c r="B53" s="457" t="s">
        <v>111</v>
      </c>
      <c r="C53" s="468" t="s">
        <v>371</v>
      </c>
      <c r="D53" s="466">
        <v>18380</v>
      </c>
      <c r="E53" s="449">
        <f t="shared" si="0"/>
        <v>183.8</v>
      </c>
      <c r="F53" s="450">
        <f t="shared" si="1"/>
        <v>18196.2</v>
      </c>
      <c r="G53" s="504"/>
      <c r="H53" s="498" t="s">
        <v>544</v>
      </c>
      <c r="I53" s="452">
        <v>3200000538</v>
      </c>
      <c r="J53" s="507"/>
      <c r="K53" s="524"/>
      <c r="L53" s="426"/>
      <c r="M53" s="427"/>
      <c r="N53" s="428"/>
    </row>
    <row r="54" spans="1:14">
      <c r="A54" s="442">
        <v>50</v>
      </c>
      <c r="B54" s="457" t="s">
        <v>115</v>
      </c>
      <c r="C54" s="448" t="s">
        <v>371</v>
      </c>
      <c r="D54" s="466">
        <v>16690</v>
      </c>
      <c r="E54" s="449">
        <f t="shared" si="0"/>
        <v>166.9</v>
      </c>
      <c r="F54" s="450">
        <f t="shared" si="1"/>
        <v>16523.099999999999</v>
      </c>
      <c r="G54" s="498"/>
      <c r="H54" s="498" t="s">
        <v>544</v>
      </c>
      <c r="I54" s="452">
        <v>3200000539</v>
      </c>
      <c r="J54" s="507"/>
      <c r="L54" s="415"/>
      <c r="M54" s="418"/>
      <c r="N54" s="421"/>
    </row>
    <row r="55" spans="1:14">
      <c r="A55" s="442">
        <v>51</v>
      </c>
      <c r="B55" s="457" t="s">
        <v>327</v>
      </c>
      <c r="C55" s="448" t="s">
        <v>371</v>
      </c>
      <c r="D55" s="458">
        <v>36000</v>
      </c>
      <c r="E55" s="449">
        <f t="shared" si="0"/>
        <v>360</v>
      </c>
      <c r="F55" s="450">
        <f t="shared" si="1"/>
        <v>35640</v>
      </c>
      <c r="G55" s="498"/>
      <c r="H55" s="498" t="s">
        <v>544</v>
      </c>
      <c r="I55" s="452">
        <v>3200000540</v>
      </c>
      <c r="J55" s="507"/>
      <c r="L55" s="415"/>
      <c r="M55" s="418"/>
      <c r="N55" s="421"/>
    </row>
    <row r="56" spans="1:14">
      <c r="A56" s="536"/>
      <c r="B56" s="543" t="s">
        <v>515</v>
      </c>
      <c r="C56" s="545" t="s">
        <v>371</v>
      </c>
      <c r="D56" s="546">
        <v>16000</v>
      </c>
      <c r="E56" s="546">
        <f>D56*1%</f>
        <v>160</v>
      </c>
      <c r="F56" s="546">
        <f>D56-E56</f>
        <v>15840</v>
      </c>
      <c r="G56" s="542" t="s">
        <v>510</v>
      </c>
      <c r="H56" s="542"/>
      <c r="I56" s="543"/>
      <c r="J56" s="544"/>
    </row>
    <row r="57" spans="1:14" s="425" customFormat="1">
      <c r="A57" s="442">
        <v>52</v>
      </c>
      <c r="B57" s="469" t="s">
        <v>119</v>
      </c>
      <c r="C57" s="470" t="s">
        <v>372</v>
      </c>
      <c r="D57" s="471">
        <v>16380</v>
      </c>
      <c r="E57" s="471">
        <f t="shared" si="0"/>
        <v>163.80000000000001</v>
      </c>
      <c r="F57" s="472">
        <f t="shared" si="1"/>
        <v>16216.2</v>
      </c>
      <c r="G57" s="500"/>
      <c r="H57" s="498" t="s">
        <v>544</v>
      </c>
      <c r="I57" s="452">
        <v>3200000541</v>
      </c>
      <c r="J57" s="507"/>
      <c r="K57" s="420"/>
      <c r="L57" s="422"/>
      <c r="M57" s="423"/>
      <c r="N57" s="424"/>
    </row>
    <row r="58" spans="1:14">
      <c r="A58" s="442">
        <v>53</v>
      </c>
      <c r="B58" s="457" t="s">
        <v>247</v>
      </c>
      <c r="C58" s="444" t="s">
        <v>372</v>
      </c>
      <c r="D58" s="458">
        <v>15000</v>
      </c>
      <c r="E58" s="449">
        <f t="shared" si="0"/>
        <v>150</v>
      </c>
      <c r="F58" s="450">
        <f t="shared" si="1"/>
        <v>14850</v>
      </c>
      <c r="G58" s="498"/>
      <c r="H58" s="498" t="s">
        <v>544</v>
      </c>
      <c r="I58" s="452">
        <v>3200000542</v>
      </c>
      <c r="J58" s="507"/>
      <c r="L58" s="415"/>
      <c r="M58" s="418"/>
      <c r="N58" s="421"/>
    </row>
    <row r="59" spans="1:14">
      <c r="A59" s="442">
        <v>54</v>
      </c>
      <c r="B59" s="456" t="s">
        <v>299</v>
      </c>
      <c r="C59" s="444" t="s">
        <v>372</v>
      </c>
      <c r="D59" s="458">
        <v>15000</v>
      </c>
      <c r="E59" s="449">
        <f t="shared" si="0"/>
        <v>150</v>
      </c>
      <c r="F59" s="450">
        <f t="shared" si="1"/>
        <v>14850</v>
      </c>
      <c r="G59" s="498"/>
      <c r="H59" s="498" t="s">
        <v>544</v>
      </c>
      <c r="I59" s="452">
        <v>3200000543</v>
      </c>
      <c r="J59" s="507"/>
      <c r="L59" s="415"/>
      <c r="M59" s="418"/>
      <c r="N59" s="421"/>
    </row>
    <row r="60" spans="1:14">
      <c r="A60" s="442">
        <v>55</v>
      </c>
      <c r="B60" s="456" t="s">
        <v>301</v>
      </c>
      <c r="C60" s="444" t="s">
        <v>372</v>
      </c>
      <c r="D60" s="453">
        <v>15000</v>
      </c>
      <c r="E60" s="449">
        <f t="shared" si="0"/>
        <v>150</v>
      </c>
      <c r="F60" s="450">
        <f t="shared" si="1"/>
        <v>14850</v>
      </c>
      <c r="G60" s="498"/>
      <c r="H60" s="498" t="s">
        <v>544</v>
      </c>
      <c r="I60" s="452">
        <v>3200000544</v>
      </c>
      <c r="J60" s="507"/>
      <c r="L60" s="415"/>
      <c r="M60" s="418"/>
      <c r="N60" s="421"/>
    </row>
    <row r="61" spans="1:14">
      <c r="A61" s="442">
        <v>56</v>
      </c>
      <c r="B61" s="456" t="s">
        <v>303</v>
      </c>
      <c r="C61" s="444" t="s">
        <v>372</v>
      </c>
      <c r="D61" s="453">
        <v>15000</v>
      </c>
      <c r="E61" s="449">
        <f t="shared" si="0"/>
        <v>150</v>
      </c>
      <c r="F61" s="450">
        <f t="shared" si="1"/>
        <v>14850</v>
      </c>
      <c r="G61" s="498"/>
      <c r="H61" s="498" t="s">
        <v>544</v>
      </c>
      <c r="I61" s="452">
        <v>3200000545</v>
      </c>
      <c r="J61" s="507"/>
      <c r="L61" s="430"/>
      <c r="M61" s="418"/>
      <c r="N61" s="421"/>
    </row>
    <row r="62" spans="1:14">
      <c r="A62" s="442">
        <v>57</v>
      </c>
      <c r="B62" s="491" t="s">
        <v>332</v>
      </c>
      <c r="C62" s="444" t="s">
        <v>372</v>
      </c>
      <c r="D62" s="492">
        <v>50000</v>
      </c>
      <c r="E62" s="493">
        <f>+D62*0.01</f>
        <v>500</v>
      </c>
      <c r="F62" s="494">
        <f>+D62-E62</f>
        <v>49500</v>
      </c>
      <c r="G62" s="498"/>
      <c r="H62" s="498" t="s">
        <v>544</v>
      </c>
      <c r="I62" s="452">
        <v>3200000546</v>
      </c>
      <c r="J62" s="507"/>
      <c r="K62" s="417"/>
      <c r="L62" s="415"/>
      <c r="M62" s="418"/>
      <c r="N62" s="421"/>
    </row>
    <row r="63" spans="1:14">
      <c r="A63" s="442">
        <v>58</v>
      </c>
      <c r="B63" s="452" t="s">
        <v>518</v>
      </c>
      <c r="C63" s="490" t="s">
        <v>372</v>
      </c>
      <c r="D63" s="482">
        <v>15000</v>
      </c>
      <c r="E63" s="482">
        <f>D63*1%</f>
        <v>150</v>
      </c>
      <c r="F63" s="482">
        <f>D63-E63</f>
        <v>14850</v>
      </c>
      <c r="G63" s="498"/>
      <c r="H63" s="498" t="s">
        <v>544</v>
      </c>
      <c r="I63" s="452">
        <v>3200000547</v>
      </c>
      <c r="J63" s="507"/>
    </row>
    <row r="64" spans="1:14">
      <c r="A64" s="442">
        <v>59</v>
      </c>
      <c r="B64" s="452" t="s">
        <v>519</v>
      </c>
      <c r="C64" s="490" t="s">
        <v>372</v>
      </c>
      <c r="D64" s="482">
        <v>15000</v>
      </c>
      <c r="E64" s="482">
        <f>D64*1%</f>
        <v>150</v>
      </c>
      <c r="F64" s="482">
        <f>D64-E64</f>
        <v>14850</v>
      </c>
      <c r="G64" s="498"/>
      <c r="H64" s="498" t="s">
        <v>544</v>
      </c>
      <c r="I64" s="452">
        <v>3200000548</v>
      </c>
      <c r="J64" s="507"/>
    </row>
    <row r="65" spans="1:14">
      <c r="A65" s="442">
        <v>60</v>
      </c>
      <c r="B65" s="452" t="s">
        <v>520</v>
      </c>
      <c r="C65" s="490" t="s">
        <v>372</v>
      </c>
      <c r="D65" s="482">
        <v>15000</v>
      </c>
      <c r="E65" s="482">
        <f>D65*1%</f>
        <v>150</v>
      </c>
      <c r="F65" s="482">
        <f>D65-E65</f>
        <v>14850</v>
      </c>
      <c r="G65" s="498"/>
      <c r="H65" s="498" t="s">
        <v>544</v>
      </c>
      <c r="I65" s="452">
        <v>3200000549</v>
      </c>
      <c r="J65" s="507"/>
    </row>
    <row r="66" spans="1:14">
      <c r="A66" s="442">
        <v>61</v>
      </c>
      <c r="B66" s="452" t="s">
        <v>521</v>
      </c>
      <c r="C66" s="490" t="s">
        <v>372</v>
      </c>
      <c r="D66" s="482">
        <v>15000</v>
      </c>
      <c r="E66" s="482">
        <f>D66*1%</f>
        <v>150</v>
      </c>
      <c r="F66" s="482">
        <f>D66-E66</f>
        <v>14850</v>
      </c>
      <c r="G66" s="498"/>
      <c r="H66" s="498" t="s">
        <v>544</v>
      </c>
      <c r="I66" s="452">
        <v>3200000550</v>
      </c>
      <c r="J66" s="507"/>
    </row>
    <row r="67" spans="1:14">
      <c r="A67" s="442">
        <v>62</v>
      </c>
      <c r="B67" s="452" t="s">
        <v>522</v>
      </c>
      <c r="C67" s="490" t="s">
        <v>372</v>
      </c>
      <c r="D67" s="482">
        <v>15000</v>
      </c>
      <c r="E67" s="482">
        <f>D67*1%</f>
        <v>150</v>
      </c>
      <c r="F67" s="482">
        <f>D67-E67</f>
        <v>14850</v>
      </c>
      <c r="G67" s="498"/>
      <c r="H67" s="498" t="s">
        <v>544</v>
      </c>
      <c r="I67" s="452">
        <v>3200000551</v>
      </c>
      <c r="J67" s="507"/>
    </row>
    <row r="68" spans="1:14">
      <c r="A68" s="442">
        <v>63</v>
      </c>
      <c r="B68" s="467" t="s">
        <v>124</v>
      </c>
      <c r="C68" s="444" t="s">
        <v>373</v>
      </c>
      <c r="D68" s="466">
        <v>20700</v>
      </c>
      <c r="E68" s="449">
        <f t="shared" si="0"/>
        <v>207</v>
      </c>
      <c r="F68" s="450">
        <f t="shared" si="1"/>
        <v>20493</v>
      </c>
      <c r="G68" s="498"/>
      <c r="H68" s="498" t="s">
        <v>544</v>
      </c>
      <c r="I68" s="452">
        <v>3200000552</v>
      </c>
      <c r="J68" s="507"/>
      <c r="L68" s="415"/>
      <c r="M68" s="418"/>
      <c r="N68" s="421"/>
    </row>
    <row r="69" spans="1:14">
      <c r="A69" s="442">
        <v>64</v>
      </c>
      <c r="B69" s="467" t="s">
        <v>129</v>
      </c>
      <c r="C69" s="444" t="s">
        <v>373</v>
      </c>
      <c r="D69" s="466">
        <v>17520</v>
      </c>
      <c r="E69" s="449">
        <f t="shared" si="0"/>
        <v>175.20000000000002</v>
      </c>
      <c r="F69" s="450">
        <f t="shared" si="1"/>
        <v>17344.8</v>
      </c>
      <c r="G69" s="498"/>
      <c r="H69" s="498" t="s">
        <v>544</v>
      </c>
      <c r="I69" s="452">
        <v>3200000553</v>
      </c>
      <c r="J69" s="507"/>
      <c r="L69" s="415"/>
      <c r="M69" s="418"/>
      <c r="N69" s="421"/>
    </row>
    <row r="70" spans="1:14">
      <c r="A70" s="442">
        <v>65</v>
      </c>
      <c r="B70" s="467" t="s">
        <v>132</v>
      </c>
      <c r="C70" s="444" t="s">
        <v>373</v>
      </c>
      <c r="D70" s="466">
        <v>15600</v>
      </c>
      <c r="E70" s="449">
        <f t="shared" si="0"/>
        <v>156</v>
      </c>
      <c r="F70" s="450">
        <f t="shared" si="1"/>
        <v>15444</v>
      </c>
      <c r="G70" s="498"/>
      <c r="H70" s="498" t="s">
        <v>544</v>
      </c>
      <c r="I70" s="452">
        <v>3200000554</v>
      </c>
      <c r="J70" s="507"/>
      <c r="L70" s="415"/>
      <c r="M70" s="418"/>
      <c r="N70" s="421"/>
    </row>
    <row r="71" spans="1:14">
      <c r="A71" s="442">
        <v>66</v>
      </c>
      <c r="B71" s="467" t="s">
        <v>135</v>
      </c>
      <c r="C71" s="444" t="s">
        <v>373</v>
      </c>
      <c r="D71" s="466">
        <v>16610</v>
      </c>
      <c r="E71" s="449">
        <f t="shared" si="0"/>
        <v>166.1</v>
      </c>
      <c r="F71" s="450">
        <f t="shared" si="1"/>
        <v>16443.900000000001</v>
      </c>
      <c r="G71" s="498"/>
      <c r="H71" s="498" t="s">
        <v>544</v>
      </c>
      <c r="I71" s="452">
        <v>3200000555</v>
      </c>
      <c r="J71" s="507"/>
      <c r="L71" s="415"/>
      <c r="M71" s="418"/>
      <c r="N71" s="421"/>
    </row>
    <row r="72" spans="1:14">
      <c r="A72" s="442">
        <v>67</v>
      </c>
      <c r="B72" s="467" t="s">
        <v>137</v>
      </c>
      <c r="C72" s="444" t="s">
        <v>373</v>
      </c>
      <c r="D72" s="466">
        <v>20780</v>
      </c>
      <c r="E72" s="449">
        <f t="shared" si="0"/>
        <v>207.8</v>
      </c>
      <c r="F72" s="450">
        <f t="shared" si="1"/>
        <v>20572.2</v>
      </c>
      <c r="G72" s="498"/>
      <c r="H72" s="498" t="s">
        <v>544</v>
      </c>
      <c r="I72" s="452">
        <v>3200000556</v>
      </c>
      <c r="J72" s="507"/>
      <c r="L72" s="415"/>
      <c r="M72" s="418"/>
      <c r="N72" s="421"/>
    </row>
    <row r="73" spans="1:14">
      <c r="A73" s="442">
        <v>68</v>
      </c>
      <c r="B73" s="467" t="s">
        <v>250</v>
      </c>
      <c r="C73" s="444" t="s">
        <v>373</v>
      </c>
      <c r="D73" s="468">
        <v>25000</v>
      </c>
      <c r="E73" s="449">
        <f t="shared" si="0"/>
        <v>250</v>
      </c>
      <c r="F73" s="450">
        <f t="shared" si="1"/>
        <v>24750</v>
      </c>
      <c r="G73" s="498"/>
      <c r="H73" s="498" t="s">
        <v>544</v>
      </c>
      <c r="I73" s="452">
        <v>3200000557</v>
      </c>
      <c r="J73" s="507"/>
      <c r="L73" s="415"/>
      <c r="M73" s="418"/>
      <c r="N73" s="421"/>
    </row>
    <row r="74" spans="1:14">
      <c r="A74" s="442">
        <v>69</v>
      </c>
      <c r="B74" s="467" t="s">
        <v>257</v>
      </c>
      <c r="C74" s="444" t="s">
        <v>373</v>
      </c>
      <c r="D74" s="468">
        <v>16000</v>
      </c>
      <c r="E74" s="449">
        <f t="shared" si="0"/>
        <v>160</v>
      </c>
      <c r="F74" s="450">
        <f t="shared" si="1"/>
        <v>15840</v>
      </c>
      <c r="G74" s="498"/>
      <c r="H74" s="498" t="s">
        <v>544</v>
      </c>
      <c r="I74" s="452">
        <v>3200000558</v>
      </c>
      <c r="J74" s="507"/>
      <c r="L74" s="415"/>
      <c r="M74" s="418"/>
      <c r="N74" s="421"/>
    </row>
    <row r="75" spans="1:14">
      <c r="A75" s="442">
        <v>70</v>
      </c>
      <c r="B75" s="467" t="s">
        <v>259</v>
      </c>
      <c r="C75" s="444" t="s">
        <v>373</v>
      </c>
      <c r="D75" s="468">
        <v>17000</v>
      </c>
      <c r="E75" s="449">
        <f t="shared" si="0"/>
        <v>170</v>
      </c>
      <c r="F75" s="450">
        <f t="shared" si="1"/>
        <v>16830</v>
      </c>
      <c r="G75" s="498"/>
      <c r="H75" s="498" t="s">
        <v>544</v>
      </c>
      <c r="I75" s="452">
        <v>3200000559</v>
      </c>
      <c r="J75" s="507"/>
      <c r="L75" s="415"/>
      <c r="M75" s="418"/>
      <c r="N75" s="421"/>
    </row>
    <row r="76" spans="1:14">
      <c r="A76" s="442">
        <v>71</v>
      </c>
      <c r="B76" s="467" t="s">
        <v>307</v>
      </c>
      <c r="C76" s="444" t="s">
        <v>373</v>
      </c>
      <c r="D76" s="468">
        <v>15000</v>
      </c>
      <c r="E76" s="449">
        <f>+D76*0.01</f>
        <v>150</v>
      </c>
      <c r="F76" s="450">
        <f>+D76-E76</f>
        <v>14850</v>
      </c>
      <c r="G76" s="498"/>
      <c r="H76" s="498" t="s">
        <v>544</v>
      </c>
      <c r="I76" s="452">
        <v>3200000560</v>
      </c>
      <c r="J76" s="507"/>
      <c r="L76" s="415"/>
      <c r="M76" s="418"/>
      <c r="N76" s="421"/>
    </row>
    <row r="77" spans="1:14" s="425" customFormat="1">
      <c r="A77" s="442">
        <v>72</v>
      </c>
      <c r="B77" s="473" t="s">
        <v>363</v>
      </c>
      <c r="C77" s="470" t="s">
        <v>373</v>
      </c>
      <c r="D77" s="474">
        <v>25000</v>
      </c>
      <c r="E77" s="471">
        <f>+D77*0.01</f>
        <v>250</v>
      </c>
      <c r="F77" s="472">
        <f>+D77-E77</f>
        <v>24750</v>
      </c>
      <c r="G77" s="500"/>
      <c r="H77" s="498" t="s">
        <v>544</v>
      </c>
      <c r="I77" s="452">
        <v>3200000561</v>
      </c>
      <c r="J77" s="507"/>
      <c r="K77" s="420"/>
      <c r="L77" s="422"/>
      <c r="M77" s="423"/>
      <c r="N77" s="424"/>
    </row>
    <row r="78" spans="1:14">
      <c r="A78" s="442">
        <v>73</v>
      </c>
      <c r="B78" s="452" t="s">
        <v>499</v>
      </c>
      <c r="C78" s="490" t="s">
        <v>373</v>
      </c>
      <c r="D78" s="482">
        <v>15000</v>
      </c>
      <c r="E78" s="482">
        <f>+D78*0.01</f>
        <v>150</v>
      </c>
      <c r="F78" s="451">
        <f>+D78-E78</f>
        <v>14850</v>
      </c>
      <c r="G78" s="498"/>
      <c r="H78" s="498" t="s">
        <v>544</v>
      </c>
      <c r="I78" s="452">
        <v>3200000562</v>
      </c>
      <c r="J78" s="507"/>
    </row>
    <row r="79" spans="1:14">
      <c r="A79" s="442">
        <v>74</v>
      </c>
      <c r="B79" s="452" t="s">
        <v>501</v>
      </c>
      <c r="C79" s="490" t="s">
        <v>373</v>
      </c>
      <c r="D79" s="482">
        <v>15000</v>
      </c>
      <c r="E79" s="482">
        <f>+D79*0.01</f>
        <v>150</v>
      </c>
      <c r="F79" s="451">
        <f>+D79-E79</f>
        <v>14850</v>
      </c>
      <c r="G79" s="498"/>
      <c r="H79" s="498" t="s">
        <v>544</v>
      </c>
      <c r="I79" s="452">
        <v>3200000563</v>
      </c>
      <c r="J79" s="507"/>
    </row>
    <row r="80" spans="1:14">
      <c r="A80" s="442">
        <v>75</v>
      </c>
      <c r="B80" s="452" t="s">
        <v>514</v>
      </c>
      <c r="C80" s="490" t="s">
        <v>373</v>
      </c>
      <c r="D80" s="482">
        <v>20000</v>
      </c>
      <c r="E80" s="482">
        <f>D80*1%</f>
        <v>200</v>
      </c>
      <c r="F80" s="482">
        <f>D80-E80</f>
        <v>19800</v>
      </c>
      <c r="G80" s="498"/>
      <c r="H80" s="498" t="s">
        <v>544</v>
      </c>
      <c r="I80" s="452">
        <v>3200000564</v>
      </c>
      <c r="J80" s="507"/>
    </row>
    <row r="81" spans="1:14">
      <c r="A81" s="442">
        <v>76</v>
      </c>
      <c r="B81" s="467" t="s">
        <v>141</v>
      </c>
      <c r="C81" s="444" t="s">
        <v>374</v>
      </c>
      <c r="D81" s="466">
        <v>23590</v>
      </c>
      <c r="E81" s="449">
        <f t="shared" si="0"/>
        <v>235.9</v>
      </c>
      <c r="F81" s="450">
        <f t="shared" si="1"/>
        <v>23354.1</v>
      </c>
      <c r="G81" s="498"/>
      <c r="H81" s="498" t="s">
        <v>544</v>
      </c>
      <c r="I81" s="452">
        <v>3200000565</v>
      </c>
      <c r="J81" s="507"/>
      <c r="L81" s="415"/>
      <c r="M81" s="418"/>
      <c r="N81" s="421"/>
    </row>
    <row r="82" spans="1:14">
      <c r="A82" s="442">
        <v>77</v>
      </c>
      <c r="B82" s="457" t="s">
        <v>144</v>
      </c>
      <c r="C82" s="444" t="s">
        <v>374</v>
      </c>
      <c r="D82" s="466">
        <v>20800</v>
      </c>
      <c r="E82" s="449">
        <f t="shared" si="0"/>
        <v>208</v>
      </c>
      <c r="F82" s="450">
        <f t="shared" si="1"/>
        <v>20592</v>
      </c>
      <c r="G82" s="498"/>
      <c r="H82" s="498" t="s">
        <v>544</v>
      </c>
      <c r="I82" s="452">
        <v>3200000566</v>
      </c>
      <c r="J82" s="507"/>
      <c r="L82" s="415"/>
      <c r="M82" s="418"/>
      <c r="N82" s="421"/>
    </row>
    <row r="83" spans="1:14">
      <c r="A83" s="442">
        <v>78</v>
      </c>
      <c r="B83" s="457" t="s">
        <v>262</v>
      </c>
      <c r="C83" s="444" t="s">
        <v>374</v>
      </c>
      <c r="D83" s="458">
        <v>21000</v>
      </c>
      <c r="E83" s="449">
        <f t="shared" si="0"/>
        <v>210</v>
      </c>
      <c r="F83" s="450">
        <f t="shared" si="1"/>
        <v>20790</v>
      </c>
      <c r="G83" s="498"/>
      <c r="H83" s="498" t="s">
        <v>544</v>
      </c>
      <c r="I83" s="452">
        <v>3200000567</v>
      </c>
      <c r="J83" s="507"/>
      <c r="L83" s="415"/>
      <c r="M83" s="418"/>
      <c r="N83" s="421"/>
    </row>
    <row r="84" spans="1:14">
      <c r="A84" s="442">
        <v>79</v>
      </c>
      <c r="B84" s="457" t="s">
        <v>266</v>
      </c>
      <c r="C84" s="444" t="s">
        <v>374</v>
      </c>
      <c r="D84" s="458">
        <v>22000</v>
      </c>
      <c r="E84" s="449">
        <f t="shared" si="0"/>
        <v>220</v>
      </c>
      <c r="F84" s="450">
        <f t="shared" si="1"/>
        <v>21780</v>
      </c>
      <c r="G84" s="498"/>
      <c r="H84" s="498" t="s">
        <v>544</v>
      </c>
      <c r="I84" s="452">
        <v>3200000568</v>
      </c>
      <c r="J84" s="507"/>
      <c r="L84" s="415"/>
      <c r="M84" s="418"/>
      <c r="N84" s="421"/>
    </row>
    <row r="85" spans="1:14" s="429" customFormat="1">
      <c r="A85" s="442">
        <v>80</v>
      </c>
      <c r="B85" s="467" t="s">
        <v>149</v>
      </c>
      <c r="C85" s="475" t="s">
        <v>375</v>
      </c>
      <c r="D85" s="466">
        <v>25709</v>
      </c>
      <c r="E85" s="449">
        <f t="shared" si="0"/>
        <v>257.09000000000003</v>
      </c>
      <c r="F85" s="450">
        <f t="shared" si="1"/>
        <v>25451.91</v>
      </c>
      <c r="G85" s="499"/>
      <c r="H85" s="498" t="s">
        <v>544</v>
      </c>
      <c r="I85" s="452">
        <v>3200000569</v>
      </c>
      <c r="J85" s="507"/>
      <c r="K85" s="524"/>
      <c r="L85" s="426"/>
      <c r="M85" s="427"/>
      <c r="N85" s="428"/>
    </row>
    <row r="86" spans="1:14">
      <c r="A86" s="442">
        <v>81</v>
      </c>
      <c r="B86" s="467" t="s">
        <v>154</v>
      </c>
      <c r="C86" s="444" t="s">
        <v>375</v>
      </c>
      <c r="D86" s="466">
        <v>19760</v>
      </c>
      <c r="E86" s="449">
        <f t="shared" si="0"/>
        <v>197.6</v>
      </c>
      <c r="F86" s="450">
        <f t="shared" si="1"/>
        <v>19562.400000000001</v>
      </c>
      <c r="G86" s="498"/>
      <c r="H86" s="498" t="s">
        <v>544</v>
      </c>
      <c r="I86" s="452">
        <v>3200000570</v>
      </c>
      <c r="J86" s="507"/>
      <c r="L86" s="415"/>
      <c r="M86" s="418"/>
      <c r="N86" s="421"/>
    </row>
    <row r="87" spans="1:14">
      <c r="A87" s="442">
        <v>82</v>
      </c>
      <c r="B87" s="467" t="s">
        <v>158</v>
      </c>
      <c r="C87" s="444" t="s">
        <v>375</v>
      </c>
      <c r="D87" s="466">
        <v>15600</v>
      </c>
      <c r="E87" s="449">
        <f t="shared" ref="E87:E123" si="2">+D87*0.01</f>
        <v>156</v>
      </c>
      <c r="F87" s="450">
        <f t="shared" ref="F87:F123" si="3">+D87-E87</f>
        <v>15444</v>
      </c>
      <c r="G87" s="498"/>
      <c r="H87" s="498" t="s">
        <v>544</v>
      </c>
      <c r="I87" s="452">
        <v>3200000571</v>
      </c>
      <c r="J87" s="507"/>
      <c r="L87" s="415"/>
      <c r="M87" s="418"/>
      <c r="N87" s="421"/>
    </row>
    <row r="88" spans="1:14">
      <c r="A88" s="442">
        <v>83</v>
      </c>
      <c r="B88" s="467" t="s">
        <v>161</v>
      </c>
      <c r="C88" s="444" t="s">
        <v>375</v>
      </c>
      <c r="D88" s="466">
        <v>15600</v>
      </c>
      <c r="E88" s="449">
        <f t="shared" si="2"/>
        <v>156</v>
      </c>
      <c r="F88" s="450">
        <f t="shared" si="3"/>
        <v>15444</v>
      </c>
      <c r="G88" s="498"/>
      <c r="H88" s="498" t="s">
        <v>544</v>
      </c>
      <c r="I88" s="452">
        <v>3200000572</v>
      </c>
      <c r="J88" s="507"/>
      <c r="L88" s="415"/>
      <c r="M88" s="418"/>
      <c r="N88" s="421"/>
    </row>
    <row r="89" spans="1:14">
      <c r="A89" s="442">
        <v>84</v>
      </c>
      <c r="B89" s="467" t="s">
        <v>335</v>
      </c>
      <c r="C89" s="444" t="s">
        <v>375</v>
      </c>
      <c r="D89" s="468">
        <v>25000</v>
      </c>
      <c r="E89" s="449">
        <f t="shared" si="2"/>
        <v>250</v>
      </c>
      <c r="F89" s="450">
        <f t="shared" si="3"/>
        <v>24750</v>
      </c>
      <c r="G89" s="498"/>
      <c r="H89" s="498" t="s">
        <v>544</v>
      </c>
      <c r="I89" s="452">
        <v>3200000573</v>
      </c>
      <c r="J89" s="507"/>
      <c r="L89" s="415"/>
      <c r="M89" s="418"/>
      <c r="N89" s="421"/>
    </row>
    <row r="90" spans="1:14">
      <c r="A90" s="442">
        <v>85</v>
      </c>
      <c r="B90" s="467" t="s">
        <v>164</v>
      </c>
      <c r="C90" s="444" t="s">
        <v>376</v>
      </c>
      <c r="D90" s="466">
        <v>20800</v>
      </c>
      <c r="E90" s="449">
        <f t="shared" si="2"/>
        <v>208</v>
      </c>
      <c r="F90" s="450">
        <f t="shared" si="3"/>
        <v>20592</v>
      </c>
      <c r="G90" s="498"/>
      <c r="H90" s="498" t="s">
        <v>544</v>
      </c>
      <c r="I90" s="452">
        <v>3200000574</v>
      </c>
      <c r="J90" s="507"/>
      <c r="L90" s="415"/>
      <c r="M90" s="418"/>
      <c r="N90" s="421"/>
    </row>
    <row r="91" spans="1:14">
      <c r="A91" s="442">
        <v>86</v>
      </c>
      <c r="B91" s="467" t="s">
        <v>169</v>
      </c>
      <c r="C91" s="444" t="s">
        <v>376</v>
      </c>
      <c r="D91" s="466">
        <v>20800</v>
      </c>
      <c r="E91" s="449">
        <f t="shared" si="2"/>
        <v>208</v>
      </c>
      <c r="F91" s="450">
        <f t="shared" si="3"/>
        <v>20592</v>
      </c>
      <c r="G91" s="498"/>
      <c r="H91" s="498" t="s">
        <v>544</v>
      </c>
      <c r="I91" s="452">
        <v>3200000575</v>
      </c>
      <c r="J91" s="507"/>
      <c r="L91" s="415" t="s">
        <v>547</v>
      </c>
      <c r="M91" s="418"/>
      <c r="N91" s="421"/>
    </row>
    <row r="92" spans="1:14">
      <c r="A92" s="442">
        <v>87</v>
      </c>
      <c r="B92" s="467" t="s">
        <v>172</v>
      </c>
      <c r="C92" s="444" t="s">
        <v>376</v>
      </c>
      <c r="D92" s="466">
        <v>15600</v>
      </c>
      <c r="E92" s="449">
        <f t="shared" si="2"/>
        <v>156</v>
      </c>
      <c r="F92" s="450">
        <f t="shared" si="3"/>
        <v>15444</v>
      </c>
      <c r="G92" s="498"/>
      <c r="H92" s="498" t="s">
        <v>544</v>
      </c>
      <c r="I92" s="452">
        <v>3200000576</v>
      </c>
      <c r="J92" s="507"/>
      <c r="L92" s="415"/>
      <c r="M92" s="418"/>
      <c r="N92" s="421"/>
    </row>
    <row r="93" spans="1:14">
      <c r="A93" s="442">
        <v>88</v>
      </c>
      <c r="B93" s="467" t="s">
        <v>175</v>
      </c>
      <c r="C93" s="444" t="s">
        <v>376</v>
      </c>
      <c r="D93" s="466">
        <v>15600</v>
      </c>
      <c r="E93" s="449">
        <f t="shared" si="2"/>
        <v>156</v>
      </c>
      <c r="F93" s="450">
        <f t="shared" si="3"/>
        <v>15444</v>
      </c>
      <c r="G93" s="498"/>
      <c r="H93" s="498" t="s">
        <v>544</v>
      </c>
      <c r="I93" s="452">
        <v>3200000577</v>
      </c>
      <c r="J93" s="507"/>
      <c r="L93" s="415"/>
      <c r="M93" s="418"/>
      <c r="N93" s="421"/>
    </row>
    <row r="94" spans="1:14" s="436" customFormat="1">
      <c r="A94" s="442">
        <v>89</v>
      </c>
      <c r="B94" s="473" t="s">
        <v>364</v>
      </c>
      <c r="C94" s="476" t="s">
        <v>376</v>
      </c>
      <c r="D94" s="474">
        <v>20000</v>
      </c>
      <c r="E94" s="471">
        <f t="shared" si="2"/>
        <v>200</v>
      </c>
      <c r="F94" s="472">
        <f t="shared" si="3"/>
        <v>19800</v>
      </c>
      <c r="G94" s="501"/>
      <c r="H94" s="498" t="s">
        <v>544</v>
      </c>
      <c r="I94" s="452">
        <v>3200000578</v>
      </c>
      <c r="J94" s="507"/>
      <c r="K94" s="420"/>
      <c r="L94" s="433"/>
      <c r="M94" s="434"/>
      <c r="N94" s="435"/>
    </row>
    <row r="95" spans="1:14">
      <c r="A95" s="536"/>
      <c r="B95" s="543" t="s">
        <v>492</v>
      </c>
      <c r="C95" s="545" t="s">
        <v>376</v>
      </c>
      <c r="D95" s="546">
        <v>5322.58</v>
      </c>
      <c r="E95" s="548">
        <f>+D95*0.01</f>
        <v>53.2258</v>
      </c>
      <c r="F95" s="549">
        <f>+D95-E95</f>
        <v>5269.3541999999998</v>
      </c>
      <c r="G95" s="542" t="s">
        <v>510</v>
      </c>
      <c r="H95" s="542"/>
      <c r="I95" s="543"/>
      <c r="J95" s="544"/>
    </row>
    <row r="96" spans="1:14">
      <c r="A96" s="442">
        <v>90</v>
      </c>
      <c r="B96" s="496" t="s">
        <v>494</v>
      </c>
      <c r="C96" s="490" t="s">
        <v>376</v>
      </c>
      <c r="D96" s="482">
        <v>15000</v>
      </c>
      <c r="E96" s="493">
        <f>+D96*0.01</f>
        <v>150</v>
      </c>
      <c r="F96" s="494">
        <f>+D96-E96</f>
        <v>14850</v>
      </c>
      <c r="G96" s="498"/>
      <c r="H96" s="498" t="s">
        <v>544</v>
      </c>
      <c r="I96" s="452">
        <v>3200000579</v>
      </c>
      <c r="J96" s="507"/>
    </row>
    <row r="97" spans="1:16">
      <c r="A97" s="442">
        <v>91</v>
      </c>
      <c r="B97" s="456" t="s">
        <v>179</v>
      </c>
      <c r="C97" s="477" t="s">
        <v>377</v>
      </c>
      <c r="D97" s="466">
        <v>20800</v>
      </c>
      <c r="E97" s="449">
        <f t="shared" si="2"/>
        <v>208</v>
      </c>
      <c r="F97" s="450">
        <f t="shared" si="3"/>
        <v>20592</v>
      </c>
      <c r="G97" s="498"/>
      <c r="H97" s="498" t="s">
        <v>544</v>
      </c>
      <c r="I97" s="452">
        <v>3200000580</v>
      </c>
      <c r="J97" s="507"/>
      <c r="L97" s="415"/>
      <c r="M97" s="418"/>
      <c r="N97" s="421"/>
    </row>
    <row r="98" spans="1:16">
      <c r="A98" s="442">
        <v>92</v>
      </c>
      <c r="B98" s="456" t="s">
        <v>183</v>
      </c>
      <c r="C98" s="477" t="s">
        <v>377</v>
      </c>
      <c r="D98" s="466">
        <v>23880</v>
      </c>
      <c r="E98" s="449">
        <f t="shared" si="2"/>
        <v>238.8</v>
      </c>
      <c r="F98" s="450">
        <f t="shared" si="3"/>
        <v>23641.200000000001</v>
      </c>
      <c r="G98" s="498"/>
      <c r="H98" s="498" t="s">
        <v>544</v>
      </c>
      <c r="I98" s="452">
        <v>3200000581</v>
      </c>
      <c r="J98" s="507"/>
      <c r="L98" s="415"/>
      <c r="M98" s="418"/>
      <c r="N98" s="421"/>
    </row>
    <row r="99" spans="1:16">
      <c r="A99" s="442">
        <v>93</v>
      </c>
      <c r="B99" s="456" t="s">
        <v>186</v>
      </c>
      <c r="C99" s="477" t="s">
        <v>377</v>
      </c>
      <c r="D99" s="466">
        <v>26000</v>
      </c>
      <c r="E99" s="449">
        <f t="shared" si="2"/>
        <v>260</v>
      </c>
      <c r="F99" s="450">
        <f t="shared" si="3"/>
        <v>25740</v>
      </c>
      <c r="G99" s="498"/>
      <c r="H99" s="498" t="s">
        <v>544</v>
      </c>
      <c r="I99" s="452">
        <v>3200000582</v>
      </c>
      <c r="J99" s="507"/>
      <c r="L99" s="415"/>
      <c r="M99" s="418"/>
      <c r="N99" s="421"/>
    </row>
    <row r="100" spans="1:16">
      <c r="A100" s="442">
        <v>94</v>
      </c>
      <c r="B100" s="456" t="s">
        <v>281</v>
      </c>
      <c r="C100" s="477" t="s">
        <v>377</v>
      </c>
      <c r="D100" s="468">
        <v>30000</v>
      </c>
      <c r="E100" s="449">
        <f t="shared" si="2"/>
        <v>300</v>
      </c>
      <c r="F100" s="450">
        <f t="shared" si="3"/>
        <v>29700</v>
      </c>
      <c r="G100" s="498"/>
      <c r="H100" s="498" t="s">
        <v>544</v>
      </c>
      <c r="I100" s="452">
        <v>3200000583</v>
      </c>
      <c r="J100" s="507"/>
      <c r="L100" s="415"/>
      <c r="M100" s="418"/>
      <c r="N100" s="421"/>
    </row>
    <row r="101" spans="1:16">
      <c r="A101" s="442">
        <v>95</v>
      </c>
      <c r="B101" s="467" t="s">
        <v>340</v>
      </c>
      <c r="C101" s="477" t="s">
        <v>377</v>
      </c>
      <c r="D101" s="468">
        <v>25000</v>
      </c>
      <c r="E101" s="449">
        <f>+D101*0.01</f>
        <v>250</v>
      </c>
      <c r="F101" s="450">
        <f>+D101-E101</f>
        <v>24750</v>
      </c>
      <c r="G101" s="498"/>
      <c r="H101" s="498" t="s">
        <v>544</v>
      </c>
      <c r="I101" s="452">
        <v>3200000584</v>
      </c>
      <c r="J101" s="507"/>
      <c r="L101" s="415"/>
      <c r="M101" s="418"/>
      <c r="N101" s="421"/>
    </row>
    <row r="102" spans="1:16" s="425" customFormat="1">
      <c r="A102" s="442">
        <v>96</v>
      </c>
      <c r="B102" s="460" t="s">
        <v>293</v>
      </c>
      <c r="C102" s="461" t="s">
        <v>377</v>
      </c>
      <c r="D102" s="462">
        <v>15000</v>
      </c>
      <c r="E102" s="463">
        <f>+D102*0.01</f>
        <v>150</v>
      </c>
      <c r="F102" s="464">
        <f>+D102-E102</f>
        <v>14850</v>
      </c>
      <c r="G102" s="465"/>
      <c r="H102" s="498" t="s">
        <v>544</v>
      </c>
      <c r="I102" s="452">
        <v>3200000585</v>
      </c>
      <c r="J102" s="507"/>
      <c r="K102" s="525"/>
      <c r="L102" s="422"/>
      <c r="M102" s="423"/>
      <c r="N102" s="424"/>
    </row>
    <row r="103" spans="1:16">
      <c r="A103" s="442">
        <v>97</v>
      </c>
      <c r="B103" s="467" t="s">
        <v>190</v>
      </c>
      <c r="C103" s="444" t="s">
        <v>378</v>
      </c>
      <c r="D103" s="466">
        <v>19760</v>
      </c>
      <c r="E103" s="449">
        <f t="shared" si="2"/>
        <v>197.6</v>
      </c>
      <c r="F103" s="450">
        <f t="shared" si="3"/>
        <v>19562.400000000001</v>
      </c>
      <c r="G103" s="498"/>
      <c r="H103" s="498" t="s">
        <v>546</v>
      </c>
      <c r="I103" s="452">
        <v>3200000586</v>
      </c>
      <c r="J103" s="507"/>
      <c r="L103" s="415"/>
      <c r="M103" s="418"/>
      <c r="N103" s="421"/>
    </row>
    <row r="104" spans="1:16">
      <c r="A104" s="442">
        <v>98</v>
      </c>
      <c r="B104" s="457" t="s">
        <v>194</v>
      </c>
      <c r="C104" s="444" t="s">
        <v>378</v>
      </c>
      <c r="D104" s="466">
        <v>20800</v>
      </c>
      <c r="E104" s="449">
        <f t="shared" si="2"/>
        <v>208</v>
      </c>
      <c r="F104" s="450">
        <f t="shared" si="3"/>
        <v>20592</v>
      </c>
      <c r="G104" s="498"/>
      <c r="H104" s="498" t="s">
        <v>546</v>
      </c>
      <c r="I104" s="452">
        <v>3200000587</v>
      </c>
      <c r="J104" s="507"/>
      <c r="L104" s="415"/>
      <c r="M104" s="418"/>
      <c r="N104" s="421"/>
    </row>
    <row r="105" spans="1:16">
      <c r="A105" s="442">
        <v>99</v>
      </c>
      <c r="B105" s="457" t="s">
        <v>195</v>
      </c>
      <c r="C105" s="444" t="s">
        <v>378</v>
      </c>
      <c r="D105" s="466">
        <v>15600</v>
      </c>
      <c r="E105" s="449">
        <f t="shared" si="2"/>
        <v>156</v>
      </c>
      <c r="F105" s="450">
        <f t="shared" si="3"/>
        <v>15444</v>
      </c>
      <c r="G105" s="498"/>
      <c r="H105" s="498" t="s">
        <v>546</v>
      </c>
      <c r="I105" s="452">
        <v>3200000588</v>
      </c>
      <c r="J105" s="507"/>
      <c r="L105" s="415"/>
      <c r="M105" s="418"/>
      <c r="N105" s="421"/>
    </row>
    <row r="106" spans="1:16">
      <c r="A106" s="442">
        <v>100</v>
      </c>
      <c r="B106" s="457" t="s">
        <v>309</v>
      </c>
      <c r="C106" s="444" t="s">
        <v>378</v>
      </c>
      <c r="D106" s="458">
        <v>25000</v>
      </c>
      <c r="E106" s="449">
        <f t="shared" si="2"/>
        <v>250</v>
      </c>
      <c r="F106" s="450">
        <f>+D106-E106</f>
        <v>24750</v>
      </c>
      <c r="G106" s="498"/>
      <c r="H106" s="498" t="s">
        <v>546</v>
      </c>
      <c r="I106" s="452">
        <v>3200000589</v>
      </c>
      <c r="J106" s="507"/>
      <c r="L106" s="415"/>
      <c r="M106" s="418"/>
      <c r="N106" s="421"/>
    </row>
    <row r="107" spans="1:16">
      <c r="A107" s="442">
        <v>101</v>
      </c>
      <c r="B107" s="478" t="s">
        <v>277</v>
      </c>
      <c r="C107" s="477" t="s">
        <v>379</v>
      </c>
      <c r="D107" s="479">
        <v>15000</v>
      </c>
      <c r="E107" s="449">
        <f t="shared" si="2"/>
        <v>150</v>
      </c>
      <c r="F107" s="450">
        <f t="shared" si="3"/>
        <v>14850</v>
      </c>
      <c r="G107" s="498"/>
      <c r="H107" s="498" t="s">
        <v>546</v>
      </c>
      <c r="I107" s="452">
        <v>3200000590</v>
      </c>
      <c r="J107" s="507"/>
      <c r="L107" s="415"/>
      <c r="M107" s="418"/>
      <c r="N107" s="421"/>
      <c r="P107" s="437"/>
    </row>
    <row r="108" spans="1:16">
      <c r="A108" s="442">
        <v>102</v>
      </c>
      <c r="B108" s="478" t="s">
        <v>279</v>
      </c>
      <c r="C108" s="477" t="s">
        <v>379</v>
      </c>
      <c r="D108" s="479">
        <v>15000</v>
      </c>
      <c r="E108" s="449">
        <f t="shared" si="2"/>
        <v>150</v>
      </c>
      <c r="F108" s="450">
        <f t="shared" si="3"/>
        <v>14850</v>
      </c>
      <c r="G108" s="498"/>
      <c r="H108" s="498" t="s">
        <v>546</v>
      </c>
      <c r="I108" s="452">
        <v>3200000591</v>
      </c>
      <c r="J108" s="507"/>
      <c r="L108" s="415"/>
      <c r="M108" s="418"/>
      <c r="N108" s="421"/>
    </row>
    <row r="109" spans="1:16">
      <c r="A109" s="442">
        <v>103</v>
      </c>
      <c r="B109" s="478" t="s">
        <v>365</v>
      </c>
      <c r="C109" s="477" t="s">
        <v>379</v>
      </c>
      <c r="D109" s="479">
        <v>15000</v>
      </c>
      <c r="E109" s="449">
        <f t="shared" si="2"/>
        <v>150</v>
      </c>
      <c r="F109" s="450">
        <f t="shared" si="3"/>
        <v>14850</v>
      </c>
      <c r="G109" s="498"/>
      <c r="H109" s="498" t="s">
        <v>546</v>
      </c>
      <c r="I109" s="452">
        <v>3200000592</v>
      </c>
      <c r="J109" s="507"/>
      <c r="L109" s="415"/>
      <c r="M109" s="418"/>
      <c r="N109" s="421"/>
    </row>
    <row r="110" spans="1:16">
      <c r="A110" s="442">
        <v>104</v>
      </c>
      <c r="B110" s="452" t="s">
        <v>495</v>
      </c>
      <c r="C110" s="490" t="s">
        <v>379</v>
      </c>
      <c r="D110" s="482">
        <v>15000</v>
      </c>
      <c r="E110" s="493">
        <f>+D110*0.01</f>
        <v>150</v>
      </c>
      <c r="F110" s="494">
        <f>+D110-E110</f>
        <v>14850</v>
      </c>
      <c r="G110" s="498"/>
      <c r="H110" s="498" t="s">
        <v>546</v>
      </c>
      <c r="I110" s="452">
        <v>3200000593</v>
      </c>
      <c r="J110" s="507"/>
    </row>
    <row r="111" spans="1:16">
      <c r="A111" s="442">
        <v>105</v>
      </c>
      <c r="B111" s="452" t="s">
        <v>497</v>
      </c>
      <c r="C111" s="490" t="s">
        <v>379</v>
      </c>
      <c r="D111" s="482">
        <v>15000</v>
      </c>
      <c r="E111" s="482">
        <f>+D111*0.01</f>
        <v>150</v>
      </c>
      <c r="F111" s="451">
        <f>+D111-E111</f>
        <v>14850</v>
      </c>
      <c r="G111" s="498"/>
      <c r="H111" s="498" t="s">
        <v>546</v>
      </c>
      <c r="I111" s="452">
        <v>3200000594</v>
      </c>
      <c r="J111" s="507"/>
    </row>
    <row r="112" spans="1:16">
      <c r="A112" s="442">
        <v>106</v>
      </c>
      <c r="B112" s="478" t="s">
        <v>269</v>
      </c>
      <c r="C112" s="477" t="s">
        <v>380</v>
      </c>
      <c r="D112" s="479">
        <v>15000</v>
      </c>
      <c r="E112" s="449">
        <f t="shared" si="2"/>
        <v>150</v>
      </c>
      <c r="F112" s="450">
        <f t="shared" si="3"/>
        <v>14850</v>
      </c>
      <c r="G112" s="498"/>
      <c r="H112" s="498" t="s">
        <v>546</v>
      </c>
      <c r="I112" s="452">
        <v>3200000595</v>
      </c>
      <c r="J112" s="507"/>
      <c r="L112" s="415"/>
      <c r="M112" s="418"/>
      <c r="N112" s="421"/>
    </row>
    <row r="113" spans="1:14">
      <c r="A113" s="442">
        <v>107</v>
      </c>
      <c r="B113" s="452" t="s">
        <v>535</v>
      </c>
      <c r="C113" s="490" t="s">
        <v>536</v>
      </c>
      <c r="D113" s="482">
        <v>15000</v>
      </c>
      <c r="E113" s="482">
        <f t="shared" ref="E113" si="4">+D113*0.01</f>
        <v>150</v>
      </c>
      <c r="F113" s="482">
        <f t="shared" ref="F113" si="5">D113-E113</f>
        <v>14850</v>
      </c>
      <c r="G113" s="498"/>
      <c r="H113" s="498" t="s">
        <v>546</v>
      </c>
      <c r="I113" s="452">
        <v>3200000596</v>
      </c>
      <c r="J113" s="507"/>
    </row>
    <row r="114" spans="1:14">
      <c r="A114" s="442">
        <v>108</v>
      </c>
      <c r="B114" s="531" t="s">
        <v>431</v>
      </c>
      <c r="C114" s="530" t="s">
        <v>442</v>
      </c>
      <c r="D114" s="532">
        <v>30000</v>
      </c>
      <c r="E114" s="471">
        <f t="shared" si="2"/>
        <v>300</v>
      </c>
      <c r="F114" s="472">
        <f t="shared" si="3"/>
        <v>29700</v>
      </c>
      <c r="G114" s="498"/>
      <c r="H114" s="498" t="s">
        <v>546</v>
      </c>
      <c r="I114" s="452">
        <v>3400000469</v>
      </c>
      <c r="J114" s="507"/>
      <c r="L114" s="415"/>
      <c r="M114" s="418"/>
      <c r="N114" s="421"/>
    </row>
    <row r="115" spans="1:14">
      <c r="A115" s="442">
        <v>109</v>
      </c>
      <c r="B115" s="531" t="s">
        <v>432</v>
      </c>
      <c r="C115" s="530" t="s">
        <v>442</v>
      </c>
      <c r="D115" s="532">
        <v>30000</v>
      </c>
      <c r="E115" s="471">
        <f t="shared" si="2"/>
        <v>300</v>
      </c>
      <c r="F115" s="472">
        <f t="shared" si="3"/>
        <v>29700</v>
      </c>
      <c r="G115" s="498"/>
      <c r="H115" s="498" t="s">
        <v>546</v>
      </c>
      <c r="I115" s="452">
        <v>3400000470</v>
      </c>
      <c r="J115" s="507"/>
      <c r="L115" s="415"/>
      <c r="M115" s="418"/>
      <c r="N115" s="421"/>
    </row>
    <row r="116" spans="1:14">
      <c r="A116" s="442">
        <v>110</v>
      </c>
      <c r="B116" s="531" t="s">
        <v>433</v>
      </c>
      <c r="C116" s="530" t="s">
        <v>442</v>
      </c>
      <c r="D116" s="533">
        <v>22000</v>
      </c>
      <c r="E116" s="463">
        <f t="shared" si="2"/>
        <v>220</v>
      </c>
      <c r="F116" s="464">
        <f t="shared" si="3"/>
        <v>21780</v>
      </c>
      <c r="G116" s="498"/>
      <c r="H116" s="498" t="s">
        <v>546</v>
      </c>
      <c r="I116" s="452">
        <v>3400000471</v>
      </c>
      <c r="J116" s="507"/>
      <c r="L116" s="415"/>
      <c r="M116" s="418"/>
      <c r="N116" s="421"/>
    </row>
    <row r="117" spans="1:14">
      <c r="A117" s="442">
        <v>111</v>
      </c>
      <c r="B117" s="531" t="s">
        <v>434</v>
      </c>
      <c r="C117" s="530" t="s">
        <v>442</v>
      </c>
      <c r="D117" s="533">
        <v>22000</v>
      </c>
      <c r="E117" s="463">
        <f t="shared" si="2"/>
        <v>220</v>
      </c>
      <c r="F117" s="464">
        <f t="shared" si="3"/>
        <v>21780</v>
      </c>
      <c r="G117" s="498"/>
      <c r="H117" s="498" t="s">
        <v>546</v>
      </c>
      <c r="I117" s="452">
        <v>3400000472</v>
      </c>
      <c r="J117" s="507"/>
      <c r="L117" s="415"/>
      <c r="M117" s="418"/>
      <c r="N117" s="421"/>
    </row>
    <row r="118" spans="1:14">
      <c r="A118" s="442">
        <v>112</v>
      </c>
      <c r="B118" s="531" t="s">
        <v>435</v>
      </c>
      <c r="C118" s="530" t="s">
        <v>442</v>
      </c>
      <c r="D118" s="533">
        <v>22000</v>
      </c>
      <c r="E118" s="463">
        <f t="shared" si="2"/>
        <v>220</v>
      </c>
      <c r="F118" s="464">
        <f t="shared" si="3"/>
        <v>21780</v>
      </c>
      <c r="G118" s="498"/>
      <c r="H118" s="498" t="s">
        <v>546</v>
      </c>
      <c r="I118" s="452">
        <v>3400000473</v>
      </c>
      <c r="J118" s="507"/>
      <c r="L118" s="415"/>
      <c r="M118" s="418"/>
      <c r="N118" s="421"/>
    </row>
    <row r="119" spans="1:14">
      <c r="A119" s="442">
        <v>113</v>
      </c>
      <c r="B119" s="531" t="s">
        <v>436</v>
      </c>
      <c r="C119" s="530" t="s">
        <v>442</v>
      </c>
      <c r="D119" s="533">
        <v>15000</v>
      </c>
      <c r="E119" s="463">
        <f t="shared" si="2"/>
        <v>150</v>
      </c>
      <c r="F119" s="464">
        <f t="shared" si="3"/>
        <v>14850</v>
      </c>
      <c r="G119" s="498"/>
      <c r="H119" s="498" t="s">
        <v>546</v>
      </c>
      <c r="I119" s="452">
        <v>3400000474</v>
      </c>
      <c r="J119" s="507"/>
      <c r="L119" s="415"/>
      <c r="M119" s="418"/>
      <c r="N119" s="421"/>
    </row>
    <row r="120" spans="1:14">
      <c r="A120" s="442">
        <v>114</v>
      </c>
      <c r="B120" s="531" t="s">
        <v>438</v>
      </c>
      <c r="C120" s="530" t="s">
        <v>442</v>
      </c>
      <c r="D120" s="533">
        <v>15000</v>
      </c>
      <c r="E120" s="463">
        <f t="shared" si="2"/>
        <v>150</v>
      </c>
      <c r="F120" s="464">
        <f t="shared" si="3"/>
        <v>14850</v>
      </c>
      <c r="G120" s="498"/>
      <c r="H120" s="498" t="s">
        <v>546</v>
      </c>
      <c r="I120" s="452">
        <v>3400000475</v>
      </c>
      <c r="J120" s="507"/>
      <c r="L120" s="415"/>
      <c r="M120" s="418"/>
      <c r="N120" s="421"/>
    </row>
    <row r="121" spans="1:14">
      <c r="A121" s="442">
        <v>115</v>
      </c>
      <c r="B121" s="531" t="s">
        <v>439</v>
      </c>
      <c r="C121" s="530" t="s">
        <v>442</v>
      </c>
      <c r="D121" s="532">
        <v>15000</v>
      </c>
      <c r="E121" s="471">
        <f t="shared" si="2"/>
        <v>150</v>
      </c>
      <c r="F121" s="472">
        <f t="shared" si="3"/>
        <v>14850</v>
      </c>
      <c r="G121" s="498"/>
      <c r="H121" s="498" t="s">
        <v>546</v>
      </c>
      <c r="I121" s="452">
        <v>3400000477</v>
      </c>
      <c r="J121" s="507"/>
      <c r="L121" s="415"/>
      <c r="M121" s="418"/>
      <c r="N121" s="421"/>
    </row>
    <row r="122" spans="1:14">
      <c r="A122" s="442">
        <v>116</v>
      </c>
      <c r="B122" s="531" t="s">
        <v>440</v>
      </c>
      <c r="C122" s="530" t="s">
        <v>442</v>
      </c>
      <c r="D122" s="532">
        <v>15000</v>
      </c>
      <c r="E122" s="471">
        <f t="shared" si="2"/>
        <v>150</v>
      </c>
      <c r="F122" s="472">
        <f t="shared" si="3"/>
        <v>14850</v>
      </c>
      <c r="G122" s="498"/>
      <c r="H122" s="498" t="s">
        <v>546</v>
      </c>
      <c r="I122" s="452">
        <v>3400000478</v>
      </c>
      <c r="J122" s="507"/>
      <c r="L122" s="415"/>
      <c r="M122" s="418"/>
      <c r="N122" s="421"/>
    </row>
    <row r="123" spans="1:14">
      <c r="A123" s="442">
        <v>117</v>
      </c>
      <c r="B123" s="497" t="s">
        <v>512</v>
      </c>
      <c r="C123" s="530" t="s">
        <v>442</v>
      </c>
      <c r="D123" s="528">
        <v>15000</v>
      </c>
      <c r="E123" s="528">
        <f t="shared" si="2"/>
        <v>150</v>
      </c>
      <c r="F123" s="529">
        <f t="shared" si="3"/>
        <v>14850</v>
      </c>
      <c r="G123" s="498"/>
      <c r="H123" s="498" t="s">
        <v>546</v>
      </c>
      <c r="I123" s="452">
        <v>3400000479</v>
      </c>
      <c r="J123" s="507"/>
      <c r="L123" s="415"/>
      <c r="M123" s="418"/>
      <c r="N123" s="421"/>
    </row>
    <row r="124" spans="1:14">
      <c r="A124" s="442">
        <v>118</v>
      </c>
      <c r="B124" s="497" t="s">
        <v>537</v>
      </c>
      <c r="C124" s="530" t="s">
        <v>442</v>
      </c>
      <c r="D124" s="528">
        <v>15000</v>
      </c>
      <c r="E124" s="528">
        <f t="shared" ref="E124:E126" si="6">D124*1%</f>
        <v>150</v>
      </c>
      <c r="F124" s="528">
        <f>D124-E124</f>
        <v>14850</v>
      </c>
      <c r="G124" s="498"/>
      <c r="H124" s="498" t="s">
        <v>546</v>
      </c>
      <c r="I124" s="452">
        <v>3400000480</v>
      </c>
      <c r="J124" s="507"/>
    </row>
    <row r="125" spans="1:14">
      <c r="A125" s="442">
        <v>119</v>
      </c>
      <c r="B125" s="497" t="s">
        <v>538</v>
      </c>
      <c r="C125" s="530" t="s">
        <v>442</v>
      </c>
      <c r="D125" s="528">
        <v>15000</v>
      </c>
      <c r="E125" s="528">
        <f t="shared" si="6"/>
        <v>150</v>
      </c>
      <c r="F125" s="528">
        <f>D125-E125</f>
        <v>14850</v>
      </c>
      <c r="G125" s="498"/>
      <c r="H125" s="498" t="s">
        <v>546</v>
      </c>
      <c r="I125" s="452">
        <v>3400000481</v>
      </c>
      <c r="J125" s="507"/>
    </row>
    <row r="126" spans="1:14">
      <c r="A126" s="442">
        <v>120</v>
      </c>
      <c r="B126" s="497" t="s">
        <v>539</v>
      </c>
      <c r="C126" s="530" t="s">
        <v>442</v>
      </c>
      <c r="D126" s="528">
        <v>15000</v>
      </c>
      <c r="E126" s="528">
        <f t="shared" si="6"/>
        <v>150</v>
      </c>
      <c r="F126" s="528">
        <f>D126-E126</f>
        <v>14850</v>
      </c>
      <c r="G126" s="498"/>
      <c r="H126" s="498" t="s">
        <v>546</v>
      </c>
      <c r="I126" s="452">
        <v>3400000482</v>
      </c>
      <c r="J126" s="507"/>
    </row>
    <row r="127" spans="1:14">
      <c r="A127" s="442">
        <v>121</v>
      </c>
      <c r="B127" s="497" t="s">
        <v>412</v>
      </c>
      <c r="C127" s="534" t="s">
        <v>429</v>
      </c>
      <c r="D127" s="481">
        <v>40000</v>
      </c>
      <c r="E127" s="528">
        <f>D127*1%</f>
        <v>400</v>
      </c>
      <c r="F127" s="535">
        <f>D127-E127</f>
        <v>39600</v>
      </c>
      <c r="G127" s="498"/>
      <c r="H127" s="498" t="s">
        <v>546</v>
      </c>
      <c r="I127" s="452">
        <v>3200000597</v>
      </c>
      <c r="J127" s="507"/>
      <c r="L127" s="415"/>
      <c r="M127" s="418"/>
      <c r="N127" s="421"/>
    </row>
    <row r="128" spans="1:14">
      <c r="A128" s="442">
        <v>122</v>
      </c>
      <c r="B128" s="497" t="s">
        <v>413</v>
      </c>
      <c r="C128" s="534" t="s">
        <v>429</v>
      </c>
      <c r="D128" s="484">
        <v>19873</v>
      </c>
      <c r="E128" s="528">
        <f t="shared" ref="E128:E139" si="7">D128*1%</f>
        <v>198.73000000000002</v>
      </c>
      <c r="F128" s="535">
        <f t="shared" ref="F128:F139" si="8">D128-E128</f>
        <v>19674.27</v>
      </c>
      <c r="G128" s="498"/>
      <c r="H128" s="498" t="s">
        <v>546</v>
      </c>
      <c r="I128" s="452">
        <v>3200000598</v>
      </c>
      <c r="J128" s="507"/>
      <c r="L128" s="415"/>
      <c r="M128" s="418"/>
      <c r="N128" s="421"/>
    </row>
    <row r="129" spans="1:14">
      <c r="A129" s="442">
        <v>123</v>
      </c>
      <c r="B129" s="485" t="s">
        <v>414</v>
      </c>
      <c r="C129" s="534" t="s">
        <v>429</v>
      </c>
      <c r="D129" s="484">
        <v>17408</v>
      </c>
      <c r="E129" s="528">
        <f t="shared" si="7"/>
        <v>174.08</v>
      </c>
      <c r="F129" s="535">
        <f t="shared" si="8"/>
        <v>17233.919999999998</v>
      </c>
      <c r="G129" s="498"/>
      <c r="H129" s="498" t="s">
        <v>546</v>
      </c>
      <c r="I129" s="452">
        <v>3200000599</v>
      </c>
      <c r="J129" s="507"/>
      <c r="L129" s="415"/>
      <c r="M129" s="418"/>
      <c r="N129" s="421"/>
    </row>
    <row r="130" spans="1:14">
      <c r="A130" s="442">
        <v>124</v>
      </c>
      <c r="B130" s="485" t="s">
        <v>416</v>
      </c>
      <c r="C130" s="534" t="s">
        <v>429</v>
      </c>
      <c r="D130" s="484">
        <v>17408</v>
      </c>
      <c r="E130" s="528">
        <f t="shared" si="7"/>
        <v>174.08</v>
      </c>
      <c r="F130" s="535">
        <f t="shared" si="8"/>
        <v>17233.919999999998</v>
      </c>
      <c r="G130" s="498"/>
      <c r="H130" s="498" t="s">
        <v>546</v>
      </c>
      <c r="I130" s="452">
        <v>3200000600</v>
      </c>
      <c r="J130" s="507"/>
      <c r="L130" s="415"/>
      <c r="M130" s="418"/>
      <c r="N130" s="421"/>
    </row>
    <row r="131" spans="1:14">
      <c r="A131" s="442">
        <v>125</v>
      </c>
      <c r="B131" s="486" t="s">
        <v>417</v>
      </c>
      <c r="C131" s="534" t="s">
        <v>429</v>
      </c>
      <c r="D131" s="484">
        <v>16142</v>
      </c>
      <c r="E131" s="528">
        <f t="shared" si="7"/>
        <v>161.42000000000002</v>
      </c>
      <c r="F131" s="535">
        <f t="shared" si="8"/>
        <v>15980.58</v>
      </c>
      <c r="G131" s="498"/>
      <c r="H131" s="498" t="s">
        <v>546</v>
      </c>
      <c r="I131" s="452">
        <v>3200000601</v>
      </c>
      <c r="J131" s="507"/>
      <c r="L131" s="415"/>
      <c r="M131" s="418"/>
      <c r="N131" s="421"/>
    </row>
    <row r="132" spans="1:14">
      <c r="A132" s="442">
        <v>126</v>
      </c>
      <c r="B132" s="486" t="s">
        <v>418</v>
      </c>
      <c r="C132" s="534" t="s">
        <v>429</v>
      </c>
      <c r="D132" s="484">
        <v>16142</v>
      </c>
      <c r="E132" s="528">
        <f t="shared" si="7"/>
        <v>161.42000000000002</v>
      </c>
      <c r="F132" s="535">
        <f t="shared" si="8"/>
        <v>15980.58</v>
      </c>
      <c r="G132" s="498"/>
      <c r="H132" s="498" t="s">
        <v>546</v>
      </c>
      <c r="I132" s="452">
        <v>3200000602</v>
      </c>
      <c r="J132" s="507"/>
      <c r="L132" s="415"/>
      <c r="M132" s="418"/>
      <c r="N132" s="421"/>
    </row>
    <row r="133" spans="1:14">
      <c r="A133" s="442">
        <v>127</v>
      </c>
      <c r="B133" s="486" t="s">
        <v>419</v>
      </c>
      <c r="C133" s="534" t="s">
        <v>429</v>
      </c>
      <c r="D133" s="484">
        <v>15000</v>
      </c>
      <c r="E133" s="528">
        <f t="shared" si="7"/>
        <v>150</v>
      </c>
      <c r="F133" s="535">
        <f t="shared" si="8"/>
        <v>14850</v>
      </c>
      <c r="G133" s="498"/>
      <c r="H133" s="498" t="s">
        <v>546</v>
      </c>
      <c r="I133" s="452">
        <v>3200000603</v>
      </c>
      <c r="J133" s="507"/>
      <c r="L133" s="415"/>
      <c r="M133" s="418"/>
      <c r="N133" s="421"/>
    </row>
    <row r="134" spans="1:14">
      <c r="A134" s="442">
        <v>128</v>
      </c>
      <c r="B134" s="485" t="s">
        <v>420</v>
      </c>
      <c r="C134" s="534" t="s">
        <v>429</v>
      </c>
      <c r="D134" s="484">
        <v>19133</v>
      </c>
      <c r="E134" s="528">
        <f t="shared" si="7"/>
        <v>191.33</v>
      </c>
      <c r="F134" s="535">
        <f t="shared" si="8"/>
        <v>18941.669999999998</v>
      </c>
      <c r="G134" s="498"/>
      <c r="H134" s="498" t="s">
        <v>546</v>
      </c>
      <c r="I134" s="452">
        <v>3200000604</v>
      </c>
      <c r="J134" s="507"/>
      <c r="L134" s="415"/>
      <c r="M134" s="418"/>
      <c r="N134" s="421"/>
    </row>
    <row r="135" spans="1:14">
      <c r="A135" s="442">
        <v>129</v>
      </c>
      <c r="B135" s="486" t="s">
        <v>421</v>
      </c>
      <c r="C135" s="534" t="s">
        <v>429</v>
      </c>
      <c r="D135" s="484">
        <v>16300</v>
      </c>
      <c r="E135" s="528">
        <f t="shared" si="7"/>
        <v>163</v>
      </c>
      <c r="F135" s="535">
        <f t="shared" si="8"/>
        <v>16137</v>
      </c>
      <c r="G135" s="498"/>
      <c r="H135" s="498" t="s">
        <v>546</v>
      </c>
      <c r="I135" s="452">
        <v>3200000605</v>
      </c>
      <c r="J135" s="507"/>
      <c r="L135" s="415"/>
      <c r="M135" s="418"/>
      <c r="N135" s="421"/>
    </row>
    <row r="136" spans="1:14">
      <c r="A136" s="442">
        <v>130</v>
      </c>
      <c r="B136" s="486" t="s">
        <v>423</v>
      </c>
      <c r="C136" s="534" t="s">
        <v>429</v>
      </c>
      <c r="D136" s="484">
        <v>16142</v>
      </c>
      <c r="E136" s="528">
        <f t="shared" si="7"/>
        <v>161.42000000000002</v>
      </c>
      <c r="F136" s="535">
        <f t="shared" si="8"/>
        <v>15980.58</v>
      </c>
      <c r="G136" s="498"/>
      <c r="H136" s="498" t="s">
        <v>546</v>
      </c>
      <c r="I136" s="452">
        <v>3200000606</v>
      </c>
      <c r="J136" s="507"/>
      <c r="L136" s="415"/>
      <c r="M136" s="418"/>
      <c r="N136" s="421"/>
    </row>
    <row r="137" spans="1:14">
      <c r="A137" s="442">
        <v>131</v>
      </c>
      <c r="B137" s="486" t="s">
        <v>424</v>
      </c>
      <c r="C137" s="534" t="s">
        <v>429</v>
      </c>
      <c r="D137" s="484">
        <v>15000</v>
      </c>
      <c r="E137" s="528">
        <f t="shared" si="7"/>
        <v>150</v>
      </c>
      <c r="F137" s="535">
        <f t="shared" si="8"/>
        <v>14850</v>
      </c>
      <c r="G137" s="498"/>
      <c r="H137" s="498" t="s">
        <v>546</v>
      </c>
      <c r="I137" s="452">
        <v>3200000607</v>
      </c>
      <c r="J137" s="507"/>
      <c r="L137" s="415"/>
      <c r="M137" s="418"/>
      <c r="N137" s="421"/>
    </row>
    <row r="138" spans="1:14">
      <c r="A138" s="442">
        <v>132</v>
      </c>
      <c r="B138" s="486" t="s">
        <v>425</v>
      </c>
      <c r="C138" s="534" t="s">
        <v>429</v>
      </c>
      <c r="D138" s="484">
        <v>16142</v>
      </c>
      <c r="E138" s="528">
        <f t="shared" si="7"/>
        <v>161.42000000000002</v>
      </c>
      <c r="F138" s="535">
        <f t="shared" si="8"/>
        <v>15980.58</v>
      </c>
      <c r="G138" s="498"/>
      <c r="H138" s="498" t="s">
        <v>546</v>
      </c>
      <c r="I138" s="452">
        <v>3200000608</v>
      </c>
      <c r="J138" s="507"/>
      <c r="L138" s="415"/>
      <c r="M138" s="418"/>
      <c r="N138" s="421"/>
    </row>
    <row r="139" spans="1:14">
      <c r="A139" s="442">
        <v>133</v>
      </c>
      <c r="B139" s="486" t="s">
        <v>427</v>
      </c>
      <c r="C139" s="534" t="s">
        <v>429</v>
      </c>
      <c r="D139" s="484">
        <v>14500</v>
      </c>
      <c r="E139" s="528">
        <f t="shared" si="7"/>
        <v>145</v>
      </c>
      <c r="F139" s="535">
        <f t="shared" si="8"/>
        <v>14355</v>
      </c>
      <c r="G139" s="498"/>
      <c r="H139" s="498" t="s">
        <v>546</v>
      </c>
      <c r="I139" s="452">
        <v>3200000609</v>
      </c>
      <c r="J139" s="507"/>
      <c r="L139" s="415"/>
      <c r="M139" s="418"/>
      <c r="N139" s="421"/>
    </row>
    <row r="140" spans="1:14" s="436" customFormat="1">
      <c r="A140" s="442">
        <v>134</v>
      </c>
      <c r="B140" s="486" t="s">
        <v>422</v>
      </c>
      <c r="C140" s="487" t="s">
        <v>429</v>
      </c>
      <c r="D140" s="484">
        <v>15000</v>
      </c>
      <c r="E140" s="488">
        <f>D140*1%</f>
        <v>150</v>
      </c>
      <c r="F140" s="489">
        <f>D140-E140</f>
        <v>14850</v>
      </c>
      <c r="G140" s="501"/>
      <c r="H140" s="498" t="s">
        <v>546</v>
      </c>
      <c r="I140" s="452">
        <v>3200000610</v>
      </c>
      <c r="J140" s="507"/>
      <c r="K140" s="420"/>
      <c r="L140" s="433"/>
      <c r="M140" s="434"/>
      <c r="N140" s="435"/>
    </row>
    <row r="141" spans="1:14" s="436" customFormat="1">
      <c r="A141" s="442">
        <v>135</v>
      </c>
      <c r="B141" s="486" t="s">
        <v>426</v>
      </c>
      <c r="C141" s="487" t="s">
        <v>429</v>
      </c>
      <c r="D141" s="484">
        <v>15000</v>
      </c>
      <c r="E141" s="488">
        <f>D141*1%</f>
        <v>150</v>
      </c>
      <c r="F141" s="489">
        <f>D141-E141</f>
        <v>14850</v>
      </c>
      <c r="G141" s="501"/>
      <c r="H141" s="498" t="s">
        <v>546</v>
      </c>
      <c r="I141" s="452">
        <v>3200000611</v>
      </c>
      <c r="J141" s="507"/>
      <c r="K141" s="420"/>
      <c r="L141" s="433"/>
      <c r="M141" s="434"/>
      <c r="N141" s="435"/>
    </row>
    <row r="142" spans="1:14">
      <c r="A142" s="536"/>
      <c r="B142" s="543" t="s">
        <v>502</v>
      </c>
      <c r="C142" s="545" t="s">
        <v>429</v>
      </c>
      <c r="D142" s="546">
        <v>15000</v>
      </c>
      <c r="E142" s="546">
        <f>+D142*0.01</f>
        <v>150</v>
      </c>
      <c r="F142" s="547">
        <f>+D142-E142</f>
        <v>14850</v>
      </c>
      <c r="G142" s="542" t="s">
        <v>510</v>
      </c>
      <c r="H142" s="542"/>
      <c r="I142" s="543"/>
      <c r="J142" s="544"/>
    </row>
    <row r="143" spans="1:14">
      <c r="A143" s="442">
        <v>136</v>
      </c>
      <c r="B143" s="497" t="s">
        <v>506</v>
      </c>
      <c r="C143" s="527" t="s">
        <v>429</v>
      </c>
      <c r="D143" s="528">
        <v>15000</v>
      </c>
      <c r="E143" s="528">
        <f>+D143*0.01</f>
        <v>150</v>
      </c>
      <c r="F143" s="529">
        <f>+D143-E143</f>
        <v>14850</v>
      </c>
      <c r="G143" s="498"/>
      <c r="H143" s="498" t="s">
        <v>546</v>
      </c>
      <c r="I143" s="452">
        <v>3200000612</v>
      </c>
      <c r="J143" s="507"/>
    </row>
    <row r="144" spans="1:14">
      <c r="A144" s="442">
        <v>137</v>
      </c>
      <c r="B144" s="497" t="s">
        <v>507</v>
      </c>
      <c r="C144" s="527" t="s">
        <v>429</v>
      </c>
      <c r="D144" s="528">
        <v>15000</v>
      </c>
      <c r="E144" s="528">
        <f>+D144*0.01</f>
        <v>150</v>
      </c>
      <c r="F144" s="529">
        <f>+D144-E144</f>
        <v>14850</v>
      </c>
      <c r="G144" s="498"/>
      <c r="H144" s="498" t="s">
        <v>546</v>
      </c>
      <c r="I144" s="452">
        <v>3200000613</v>
      </c>
      <c r="J144" s="507"/>
    </row>
    <row r="145" spans="1:14">
      <c r="A145" s="536"/>
      <c r="B145" s="543" t="s">
        <v>445</v>
      </c>
      <c r="C145" s="545" t="s">
        <v>446</v>
      </c>
      <c r="D145" s="546">
        <v>20000</v>
      </c>
      <c r="E145" s="546">
        <f>D145*1%</f>
        <v>200</v>
      </c>
      <c r="F145" s="547">
        <f>D145-E145</f>
        <v>19800</v>
      </c>
      <c r="G145" s="542" t="s">
        <v>510</v>
      </c>
      <c r="H145" s="542"/>
      <c r="I145" s="543"/>
      <c r="J145" s="544"/>
      <c r="L145" s="415"/>
      <c r="M145" s="418"/>
      <c r="N145" s="421"/>
    </row>
    <row r="146" spans="1:14">
      <c r="A146" s="442">
        <v>138</v>
      </c>
      <c r="B146" s="497" t="s">
        <v>444</v>
      </c>
      <c r="C146" s="527" t="s">
        <v>446</v>
      </c>
      <c r="D146" s="528">
        <v>30000</v>
      </c>
      <c r="E146" s="528">
        <f>D146*1%</f>
        <v>300</v>
      </c>
      <c r="F146" s="529">
        <f>D146-E146</f>
        <v>29700</v>
      </c>
      <c r="G146" s="498"/>
      <c r="H146" s="498" t="s">
        <v>546</v>
      </c>
      <c r="I146" s="452">
        <v>3200000615</v>
      </c>
      <c r="J146" s="507"/>
      <c r="L146" s="415"/>
      <c r="M146" s="418"/>
      <c r="N146" s="421"/>
    </row>
    <row r="147" spans="1:14">
      <c r="A147" s="442">
        <v>139</v>
      </c>
      <c r="B147" s="497" t="s">
        <v>443</v>
      </c>
      <c r="C147" s="527" t="s">
        <v>446</v>
      </c>
      <c r="D147" s="528">
        <v>35000</v>
      </c>
      <c r="E147" s="528">
        <f>D147*1%</f>
        <v>350</v>
      </c>
      <c r="F147" s="529">
        <f>D147-E147</f>
        <v>34650</v>
      </c>
      <c r="G147" s="498"/>
      <c r="H147" s="498" t="s">
        <v>546</v>
      </c>
      <c r="I147" s="452">
        <v>3200000617</v>
      </c>
      <c r="J147" s="507"/>
      <c r="L147" s="415"/>
      <c r="M147" s="418"/>
      <c r="N147" s="421"/>
    </row>
    <row r="148" spans="1:14">
      <c r="F148" s="438"/>
      <c r="M148" s="439"/>
      <c r="N148" s="440"/>
    </row>
    <row r="149" spans="1:14">
      <c r="A149" s="948" t="s">
        <v>484</v>
      </c>
      <c r="B149" s="948"/>
    </row>
    <row r="150" spans="1:14">
      <c r="A150" s="523">
        <v>140</v>
      </c>
      <c r="B150" s="452" t="s">
        <v>545</v>
      </c>
      <c r="C150" s="527" t="s">
        <v>429</v>
      </c>
      <c r="D150" s="482">
        <v>9500</v>
      </c>
      <c r="E150" s="482">
        <f>D150*1%</f>
        <v>95</v>
      </c>
      <c r="F150" s="482">
        <f>D150-E150</f>
        <v>9405</v>
      </c>
      <c r="G150" s="498"/>
      <c r="H150" s="498" t="s">
        <v>546</v>
      </c>
      <c r="I150" s="452">
        <v>3200000614</v>
      </c>
      <c r="J150" s="507"/>
    </row>
  </sheetData>
  <autoFilter ref="A3:J147" xr:uid="{6F12E860-66F9-4C42-A506-955558BD4081}"/>
  <mergeCells count="3">
    <mergeCell ref="A1:I1"/>
    <mergeCell ref="A2:I2"/>
    <mergeCell ref="A149:B149"/>
  </mergeCells>
  <printOptions horizontalCentered="1"/>
  <pageMargins left="0.3" right="0.3" top="0.3" bottom="0.3" header="0.511811023622047" footer="0.196850393700787"/>
  <pageSetup paperSize="9" scale="98" fitToHeight="0" orientation="portrait" verticalDpi="300" r:id="rId1"/>
  <headerFooter alignWithMargins="0"/>
  <rowBreaks count="4" manualBreakCount="4">
    <brk id="36" max="9" man="1"/>
    <brk id="67" max="9" man="1"/>
    <brk id="102" max="9" man="1"/>
    <brk id="113" max="9" man="1"/>
  </rowBreaks>
  <colBreaks count="1" manualBreakCount="1">
    <brk id="6" max="1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F8BA-A7C0-4C23-9416-12916D84F04A}">
  <sheetPr>
    <tabColor rgb="FF00B0F0"/>
  </sheetPr>
  <dimension ref="A1:W983"/>
  <sheetViews>
    <sheetView view="pageBreakPreview" zoomScaleNormal="80" zoomScaleSheetLayoutView="100" workbookViewId="0">
      <selection activeCell="A8" sqref="A8:XFD8"/>
    </sheetView>
  </sheetViews>
  <sheetFormatPr defaultColWidth="9" defaultRowHeight="24"/>
  <cols>
    <col min="1" max="1" width="3.42578125" style="3" bestFit="1" customWidth="1"/>
    <col min="2" max="2" width="27.85546875" style="3" bestFit="1" customWidth="1"/>
    <col min="3" max="3" width="33.28515625" style="3" bestFit="1" customWidth="1"/>
    <col min="4" max="4" width="48.5703125" style="3" bestFit="1" customWidth="1"/>
    <col min="5" max="5" width="10.85546875" style="3" bestFit="1" customWidth="1"/>
    <col min="6" max="6" width="34.5703125" style="3" bestFit="1" customWidth="1"/>
    <col min="7" max="7" width="10.7109375" style="70" bestFit="1" customWidth="1"/>
    <col min="8" max="8" width="24.85546875" style="71" bestFit="1" customWidth="1"/>
    <col min="9" max="9" width="17.7109375" style="73" bestFit="1" customWidth="1"/>
    <col min="10" max="10" width="23.140625" style="69" bestFit="1" customWidth="1"/>
    <col min="11" max="16384" width="9" style="3"/>
  </cols>
  <sheetData>
    <row r="1" spans="1:23" ht="27.75" customHeight="1">
      <c r="A1" s="882" t="s">
        <v>199</v>
      </c>
      <c r="B1" s="882"/>
      <c r="C1" s="882"/>
      <c r="D1" s="882"/>
      <c r="E1" s="882"/>
      <c r="F1" s="882"/>
      <c r="G1" s="882"/>
      <c r="H1" s="882"/>
      <c r="I1" s="882"/>
      <c r="J1" s="88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6.25" customHeight="1">
      <c r="A2" s="884" t="s">
        <v>1</v>
      </c>
      <c r="B2" s="884"/>
      <c r="C2" s="884"/>
      <c r="D2" s="884"/>
      <c r="E2" s="884"/>
      <c r="F2" s="884"/>
      <c r="G2" s="884"/>
      <c r="H2" s="884"/>
      <c r="I2" s="884"/>
      <c r="J2" s="88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6" customFormat="1" ht="72" customHeight="1">
      <c r="A3" s="876" t="s">
        <v>3</v>
      </c>
      <c r="B3" s="876" t="s">
        <v>4</v>
      </c>
      <c r="C3" s="876" t="s">
        <v>5</v>
      </c>
      <c r="D3" s="876" t="s">
        <v>6</v>
      </c>
      <c r="E3" s="876" t="s">
        <v>7</v>
      </c>
      <c r="F3" s="876" t="s">
        <v>8</v>
      </c>
      <c r="G3" s="876" t="s">
        <v>9</v>
      </c>
      <c r="H3" s="876" t="s">
        <v>14</v>
      </c>
      <c r="I3" s="876" t="s">
        <v>15</v>
      </c>
      <c r="J3" s="876" t="s">
        <v>13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6" customFormat="1">
      <c r="A4" s="876"/>
      <c r="B4" s="876"/>
      <c r="C4" s="876"/>
      <c r="D4" s="876"/>
      <c r="E4" s="876"/>
      <c r="F4" s="876"/>
      <c r="G4" s="876"/>
      <c r="H4" s="886"/>
      <c r="I4" s="886"/>
      <c r="J4" s="87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6" customFormat="1">
      <c r="A5" s="10">
        <v>1</v>
      </c>
      <c r="B5" s="41" t="s">
        <v>200</v>
      </c>
      <c r="C5" s="111" t="s">
        <v>201</v>
      </c>
      <c r="D5" s="31" t="s">
        <v>202</v>
      </c>
      <c r="E5" s="41" t="s">
        <v>21</v>
      </c>
      <c r="F5" s="41" t="s">
        <v>22</v>
      </c>
      <c r="G5" s="4" t="s">
        <v>203</v>
      </c>
      <c r="H5" s="112">
        <v>25000</v>
      </c>
      <c r="I5" s="56">
        <f>H5*12</f>
        <v>300000</v>
      </c>
      <c r="J5" s="10" t="s">
        <v>204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6" customFormat="1">
      <c r="A6" s="10">
        <v>2</v>
      </c>
      <c r="B6" s="41" t="s">
        <v>205</v>
      </c>
      <c r="C6" s="41" t="s">
        <v>39</v>
      </c>
      <c r="D6" s="41" t="s">
        <v>206</v>
      </c>
      <c r="E6" s="41" t="s">
        <v>21</v>
      </c>
      <c r="F6" s="41" t="s">
        <v>22</v>
      </c>
      <c r="G6" s="4" t="s">
        <v>207</v>
      </c>
      <c r="H6" s="112">
        <v>15000</v>
      </c>
      <c r="I6" s="56">
        <f t="shared" ref="I6:I8" si="0">H6*12</f>
        <v>180000</v>
      </c>
      <c r="J6" s="10" t="s">
        <v>204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6" customFormat="1">
      <c r="A7" s="10">
        <v>3</v>
      </c>
      <c r="B7" s="41" t="s">
        <v>208</v>
      </c>
      <c r="C7" s="41" t="s">
        <v>39</v>
      </c>
      <c r="D7" s="41" t="s">
        <v>209</v>
      </c>
      <c r="E7" s="41" t="s">
        <v>21</v>
      </c>
      <c r="F7" s="41" t="s">
        <v>22</v>
      </c>
      <c r="G7" s="4" t="s">
        <v>207</v>
      </c>
      <c r="H7" s="112">
        <v>15000</v>
      </c>
      <c r="I7" s="56">
        <f t="shared" si="0"/>
        <v>180000</v>
      </c>
      <c r="J7" s="10" t="s">
        <v>204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6" customFormat="1">
      <c r="A8" s="10">
        <v>4</v>
      </c>
      <c r="B8" s="41" t="s">
        <v>210</v>
      </c>
      <c r="C8" s="111" t="s">
        <v>211</v>
      </c>
      <c r="D8" s="31" t="s">
        <v>212</v>
      </c>
      <c r="E8" s="41" t="s">
        <v>21</v>
      </c>
      <c r="F8" s="41" t="s">
        <v>22</v>
      </c>
      <c r="G8" s="113" t="s">
        <v>213</v>
      </c>
      <c r="H8" s="112">
        <v>21000</v>
      </c>
      <c r="I8" s="56">
        <f t="shared" si="0"/>
        <v>252000</v>
      </c>
      <c r="J8" s="10" t="s">
        <v>204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23" customFormat="1">
      <c r="A9" s="883"/>
      <c r="B9" s="883"/>
      <c r="C9" s="883"/>
      <c r="D9" s="883"/>
      <c r="E9" s="883"/>
      <c r="F9" s="883"/>
      <c r="G9" s="883"/>
      <c r="H9" s="114">
        <f>SUM(H5:H8)</f>
        <v>76000</v>
      </c>
      <c r="I9" s="20">
        <f>SUM(I5:I8)</f>
        <v>912000</v>
      </c>
      <c r="J9" s="115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31.5" customHeight="1">
      <c r="A10" s="882" t="s">
        <v>199</v>
      </c>
      <c r="B10" s="882"/>
      <c r="C10" s="882"/>
      <c r="D10" s="882"/>
      <c r="E10" s="882"/>
      <c r="F10" s="882"/>
      <c r="G10" s="882"/>
      <c r="H10" s="882"/>
      <c r="I10" s="882"/>
      <c r="J10" s="88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1.5" customHeight="1">
      <c r="A11" s="884" t="s">
        <v>33</v>
      </c>
      <c r="B11" s="884"/>
      <c r="C11" s="884"/>
      <c r="D11" s="884"/>
      <c r="E11" s="884"/>
      <c r="F11" s="884"/>
      <c r="G11" s="884"/>
      <c r="H11" s="884"/>
      <c r="I11" s="884"/>
      <c r="J11" s="88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72" customHeight="1">
      <c r="A12" s="876" t="s">
        <v>3</v>
      </c>
      <c r="B12" s="876" t="s">
        <v>4</v>
      </c>
      <c r="C12" s="876" t="s">
        <v>5</v>
      </c>
      <c r="D12" s="876" t="s">
        <v>6</v>
      </c>
      <c r="E12" s="876" t="s">
        <v>7</v>
      </c>
      <c r="F12" s="876" t="s">
        <v>8</v>
      </c>
      <c r="G12" s="876" t="s">
        <v>9</v>
      </c>
      <c r="H12" s="876" t="s">
        <v>14</v>
      </c>
      <c r="I12" s="876" t="s">
        <v>15</v>
      </c>
      <c r="J12" s="887" t="s">
        <v>13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>
      <c r="A13" s="876"/>
      <c r="B13" s="876"/>
      <c r="C13" s="876"/>
      <c r="D13" s="876"/>
      <c r="E13" s="876"/>
      <c r="F13" s="876"/>
      <c r="G13" s="876"/>
      <c r="H13" s="886"/>
      <c r="I13" s="886"/>
      <c r="J13" s="88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>
      <c r="A14" s="53">
        <v>1</v>
      </c>
      <c r="B14" s="52" t="s">
        <v>214</v>
      </c>
      <c r="C14" s="52" t="s">
        <v>35</v>
      </c>
      <c r="D14" s="52" t="s">
        <v>215</v>
      </c>
      <c r="E14" s="52" t="s">
        <v>21</v>
      </c>
      <c r="F14" s="52" t="s">
        <v>33</v>
      </c>
      <c r="G14" s="53" t="s">
        <v>216</v>
      </c>
      <c r="H14" s="116">
        <v>15000</v>
      </c>
      <c r="I14" s="56">
        <f>H14*12</f>
        <v>180000</v>
      </c>
      <c r="J14" s="10" t="s">
        <v>204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>
      <c r="A15" s="53">
        <v>2</v>
      </c>
      <c r="B15" s="52" t="s">
        <v>217</v>
      </c>
      <c r="C15" s="52" t="s">
        <v>218</v>
      </c>
      <c r="D15" s="52" t="s">
        <v>219</v>
      </c>
      <c r="E15" s="52" t="s">
        <v>21</v>
      </c>
      <c r="F15" s="52" t="s">
        <v>33</v>
      </c>
      <c r="G15" s="53" t="s">
        <v>220</v>
      </c>
      <c r="H15" s="116">
        <v>15000</v>
      </c>
      <c r="I15" s="56">
        <f t="shared" ref="I15:I19" si="1">H15*12</f>
        <v>180000</v>
      </c>
      <c r="J15" s="10" t="s">
        <v>204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>
      <c r="A16" s="53">
        <v>3</v>
      </c>
      <c r="B16" s="52" t="s">
        <v>221</v>
      </c>
      <c r="C16" s="52" t="s">
        <v>39</v>
      </c>
      <c r="D16" s="52" t="s">
        <v>222</v>
      </c>
      <c r="E16" s="52" t="s">
        <v>21</v>
      </c>
      <c r="F16" s="52" t="s">
        <v>33</v>
      </c>
      <c r="G16" s="53" t="s">
        <v>223</v>
      </c>
      <c r="H16" s="116">
        <v>15000</v>
      </c>
      <c r="I16" s="56">
        <f t="shared" si="1"/>
        <v>180000</v>
      </c>
      <c r="J16" s="10" t="s">
        <v>204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6" customFormat="1">
      <c r="A17" s="53">
        <v>4</v>
      </c>
      <c r="B17" s="31" t="s">
        <v>224</v>
      </c>
      <c r="C17" s="31" t="s">
        <v>225</v>
      </c>
      <c r="D17" s="31" t="s">
        <v>226</v>
      </c>
      <c r="E17" s="32" t="s">
        <v>21</v>
      </c>
      <c r="F17" s="32" t="s">
        <v>33</v>
      </c>
      <c r="G17" s="25" t="s">
        <v>227</v>
      </c>
      <c r="H17" s="117">
        <v>15000</v>
      </c>
      <c r="I17" s="56">
        <f t="shared" si="1"/>
        <v>180000</v>
      </c>
      <c r="J17" s="10" t="s">
        <v>204</v>
      </c>
    </row>
    <row r="18" spans="1:23">
      <c r="A18" s="53">
        <v>5</v>
      </c>
      <c r="B18" s="52" t="s">
        <v>228</v>
      </c>
      <c r="C18" s="52" t="s">
        <v>145</v>
      </c>
      <c r="D18" s="52" t="s">
        <v>229</v>
      </c>
      <c r="E18" s="52" t="s">
        <v>21</v>
      </c>
      <c r="F18" s="52" t="s">
        <v>33</v>
      </c>
      <c r="G18" s="53" t="s">
        <v>230</v>
      </c>
      <c r="H18" s="116">
        <v>18000</v>
      </c>
      <c r="I18" s="56">
        <f t="shared" si="1"/>
        <v>216000</v>
      </c>
      <c r="J18" s="10" t="s">
        <v>204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6" customFormat="1">
      <c r="A19" s="53">
        <v>6</v>
      </c>
      <c r="B19" s="31" t="s">
        <v>231</v>
      </c>
      <c r="C19" s="31" t="s">
        <v>232</v>
      </c>
      <c r="D19" s="31" t="s">
        <v>233</v>
      </c>
      <c r="E19" s="32" t="s">
        <v>21</v>
      </c>
      <c r="F19" s="32" t="s">
        <v>33</v>
      </c>
      <c r="G19" s="25" t="s">
        <v>234</v>
      </c>
      <c r="H19" s="117">
        <v>13000</v>
      </c>
      <c r="I19" s="56">
        <f t="shared" si="1"/>
        <v>156000</v>
      </c>
      <c r="J19" s="10" t="s">
        <v>204</v>
      </c>
    </row>
    <row r="20" spans="1:23">
      <c r="A20" s="883"/>
      <c r="B20" s="883"/>
      <c r="C20" s="883"/>
      <c r="D20" s="883"/>
      <c r="E20" s="883"/>
      <c r="F20" s="883"/>
      <c r="G20" s="883"/>
      <c r="H20" s="118">
        <f>SUM(H14:H19)</f>
        <v>91000</v>
      </c>
      <c r="I20" s="20">
        <f>SUM(I14:I19)</f>
        <v>1092000</v>
      </c>
      <c r="J20" s="5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30.75" customHeight="1">
      <c r="A21" s="882" t="s">
        <v>199</v>
      </c>
      <c r="B21" s="882"/>
      <c r="C21" s="882"/>
      <c r="D21" s="882"/>
      <c r="E21" s="882"/>
      <c r="F21" s="882"/>
      <c r="G21" s="882"/>
      <c r="H21" s="882"/>
      <c r="I21" s="882"/>
      <c r="J21" s="88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30.75" customHeight="1">
      <c r="A22" s="882" t="s">
        <v>82</v>
      </c>
      <c r="B22" s="882"/>
      <c r="C22" s="882"/>
      <c r="D22" s="882"/>
      <c r="E22" s="882"/>
      <c r="F22" s="882"/>
      <c r="G22" s="882"/>
      <c r="H22" s="882"/>
      <c r="I22" s="882"/>
      <c r="J22" s="88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72" customHeight="1">
      <c r="A23" s="876" t="s">
        <v>3</v>
      </c>
      <c r="B23" s="876" t="s">
        <v>4</v>
      </c>
      <c r="C23" s="876" t="s">
        <v>5</v>
      </c>
      <c r="D23" s="876" t="s">
        <v>6</v>
      </c>
      <c r="E23" s="876" t="s">
        <v>7</v>
      </c>
      <c r="F23" s="876" t="s">
        <v>8</v>
      </c>
      <c r="G23" s="876" t="s">
        <v>9</v>
      </c>
      <c r="H23" s="876" t="s">
        <v>14</v>
      </c>
      <c r="I23" s="876" t="s">
        <v>15</v>
      </c>
      <c r="J23" s="887" t="s">
        <v>13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876"/>
      <c r="B24" s="876"/>
      <c r="C24" s="876"/>
      <c r="D24" s="876"/>
      <c r="E24" s="876"/>
      <c r="F24" s="876"/>
      <c r="G24" s="876"/>
      <c r="H24" s="886"/>
      <c r="I24" s="886"/>
      <c r="J24" s="88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s="6" customFormat="1">
      <c r="A25" s="26">
        <v>1</v>
      </c>
      <c r="B25" s="31" t="s">
        <v>235</v>
      </c>
      <c r="C25" s="31" t="s">
        <v>39</v>
      </c>
      <c r="D25" s="31" t="s">
        <v>236</v>
      </c>
      <c r="E25" s="32" t="s">
        <v>21</v>
      </c>
      <c r="F25" s="32" t="s">
        <v>82</v>
      </c>
      <c r="G25" s="25" t="s">
        <v>207</v>
      </c>
      <c r="H25" s="39">
        <v>18000</v>
      </c>
      <c r="I25" s="36">
        <f>H25*12</f>
        <v>216000</v>
      </c>
      <c r="J25" s="26" t="s">
        <v>204</v>
      </c>
    </row>
    <row r="26" spans="1:23" s="6" customFormat="1">
      <c r="A26" s="10">
        <v>2</v>
      </c>
      <c r="B26" s="111" t="s">
        <v>237</v>
      </c>
      <c r="C26" s="111" t="s">
        <v>39</v>
      </c>
      <c r="D26" s="111" t="s">
        <v>85</v>
      </c>
      <c r="E26" s="41" t="s">
        <v>21</v>
      </c>
      <c r="F26" s="41" t="s">
        <v>82</v>
      </c>
      <c r="G26" s="4" t="s">
        <v>207</v>
      </c>
      <c r="H26" s="42">
        <v>16000</v>
      </c>
      <c r="I26" s="36">
        <f t="shared" ref="I26:I27" si="2">H26*12</f>
        <v>192000</v>
      </c>
      <c r="J26" s="10" t="s">
        <v>204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6" customFormat="1">
      <c r="A27" s="26">
        <v>3</v>
      </c>
      <c r="B27" s="32" t="s">
        <v>238</v>
      </c>
      <c r="C27" s="32" t="s">
        <v>92</v>
      </c>
      <c r="D27" s="32" t="s">
        <v>239</v>
      </c>
      <c r="E27" s="32" t="s">
        <v>21</v>
      </c>
      <c r="F27" s="32" t="s">
        <v>82</v>
      </c>
      <c r="G27" s="25" t="s">
        <v>240</v>
      </c>
      <c r="H27" s="39">
        <v>16000</v>
      </c>
      <c r="I27" s="36">
        <f t="shared" si="2"/>
        <v>192000</v>
      </c>
      <c r="J27" s="26" t="s">
        <v>204</v>
      </c>
    </row>
    <row r="28" spans="1:23" ht="29.25" customHeight="1">
      <c r="A28" s="883"/>
      <c r="B28" s="883"/>
      <c r="C28" s="883"/>
      <c r="D28" s="883"/>
      <c r="E28" s="883"/>
      <c r="F28" s="883"/>
      <c r="G28" s="883"/>
      <c r="H28" s="16">
        <f>SUM(H25:H27)</f>
        <v>50000</v>
      </c>
      <c r="I28" s="20">
        <f>SUM(I25:I27)</f>
        <v>600000</v>
      </c>
      <c r="J28" s="10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9.25" customHeight="1">
      <c r="A29" s="882" t="s">
        <v>199</v>
      </c>
      <c r="B29" s="882"/>
      <c r="C29" s="882"/>
      <c r="D29" s="882"/>
      <c r="E29" s="882"/>
      <c r="F29" s="882"/>
      <c r="G29" s="882"/>
      <c r="H29" s="882"/>
      <c r="I29" s="882"/>
      <c r="J29" s="88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9.25" customHeight="1">
      <c r="A30" s="880" t="s">
        <v>106</v>
      </c>
      <c r="B30" s="880"/>
      <c r="C30" s="880"/>
      <c r="D30" s="880"/>
      <c r="E30" s="880"/>
      <c r="F30" s="880"/>
      <c r="G30" s="880"/>
      <c r="H30" s="880"/>
      <c r="I30" s="880"/>
      <c r="J30" s="88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72" customHeight="1">
      <c r="A31" s="876" t="s">
        <v>3</v>
      </c>
      <c r="B31" s="876" t="s">
        <v>4</v>
      </c>
      <c r="C31" s="876" t="s">
        <v>5</v>
      </c>
      <c r="D31" s="876" t="s">
        <v>6</v>
      </c>
      <c r="E31" s="876" t="s">
        <v>7</v>
      </c>
      <c r="F31" s="876" t="s">
        <v>8</v>
      </c>
      <c r="G31" s="876" t="s">
        <v>9</v>
      </c>
      <c r="H31" s="876" t="s">
        <v>14</v>
      </c>
      <c r="I31" s="876" t="s">
        <v>15</v>
      </c>
      <c r="J31" s="887" t="s">
        <v>13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A32" s="876"/>
      <c r="B32" s="876"/>
      <c r="C32" s="876"/>
      <c r="D32" s="876"/>
      <c r="E32" s="876"/>
      <c r="F32" s="876"/>
      <c r="G32" s="876"/>
      <c r="H32" s="886"/>
      <c r="I32" s="886"/>
      <c r="J32" s="88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27.75" customHeight="1">
      <c r="A33" s="51">
        <v>1</v>
      </c>
      <c r="B33" s="68" t="s">
        <v>241</v>
      </c>
      <c r="C33" s="68" t="s">
        <v>112</v>
      </c>
      <c r="D33" s="68" t="s">
        <v>242</v>
      </c>
      <c r="E33" s="52" t="s">
        <v>21</v>
      </c>
      <c r="F33" s="52" t="s">
        <v>106</v>
      </c>
      <c r="G33" s="53" t="s">
        <v>243</v>
      </c>
      <c r="H33" s="54">
        <v>15000</v>
      </c>
      <c r="I33" s="56">
        <f>H33*12</f>
        <v>180000</v>
      </c>
      <c r="J33" s="51" t="s">
        <v>204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27.75" customHeight="1">
      <c r="A34" s="883"/>
      <c r="B34" s="883"/>
      <c r="C34" s="883"/>
      <c r="D34" s="883"/>
      <c r="E34" s="883"/>
      <c r="F34" s="883"/>
      <c r="G34" s="883"/>
      <c r="H34" s="16">
        <f>SUM(H33:H33)</f>
        <v>15000</v>
      </c>
      <c r="I34" s="20">
        <f>SUM(I33:I33)</f>
        <v>180000</v>
      </c>
      <c r="J34" s="5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27.75" customHeight="1">
      <c r="A35" s="882" t="s">
        <v>199</v>
      </c>
      <c r="B35" s="882"/>
      <c r="C35" s="882"/>
      <c r="D35" s="882"/>
      <c r="E35" s="882"/>
      <c r="F35" s="882"/>
      <c r="G35" s="882"/>
      <c r="H35" s="882"/>
      <c r="I35" s="882"/>
      <c r="J35" s="88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7.75" customHeight="1">
      <c r="A36" s="880" t="s">
        <v>118</v>
      </c>
      <c r="B36" s="880"/>
      <c r="C36" s="880"/>
      <c r="D36" s="880"/>
      <c r="E36" s="880"/>
      <c r="F36" s="880"/>
      <c r="G36" s="880"/>
      <c r="H36" s="880"/>
      <c r="I36" s="880"/>
      <c r="J36" s="88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72" customHeight="1">
      <c r="A37" s="876" t="s">
        <v>3</v>
      </c>
      <c r="B37" s="876" t="s">
        <v>4</v>
      </c>
      <c r="C37" s="876" t="s">
        <v>5</v>
      </c>
      <c r="D37" s="876" t="s">
        <v>6</v>
      </c>
      <c r="E37" s="876" t="s">
        <v>7</v>
      </c>
      <c r="F37" s="876" t="s">
        <v>8</v>
      </c>
      <c r="G37" s="876" t="s">
        <v>9</v>
      </c>
      <c r="H37" s="876" t="s">
        <v>14</v>
      </c>
      <c r="I37" s="876" t="s">
        <v>15</v>
      </c>
      <c r="J37" s="887" t="s">
        <v>13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>
      <c r="A38" s="876"/>
      <c r="B38" s="876"/>
      <c r="C38" s="876"/>
      <c r="D38" s="876"/>
      <c r="E38" s="876"/>
      <c r="F38" s="876"/>
      <c r="G38" s="876"/>
      <c r="H38" s="886"/>
      <c r="I38" s="886"/>
      <c r="J38" s="88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24.95" customHeight="1">
      <c r="A39" s="51">
        <v>1</v>
      </c>
      <c r="B39" s="52" t="s">
        <v>244</v>
      </c>
      <c r="C39" s="52" t="s">
        <v>39</v>
      </c>
      <c r="D39" s="52" t="s">
        <v>245</v>
      </c>
      <c r="E39" s="52" t="s">
        <v>21</v>
      </c>
      <c r="F39" s="52" t="s">
        <v>118</v>
      </c>
      <c r="G39" s="53" t="s">
        <v>246</v>
      </c>
      <c r="H39" s="54">
        <v>15000</v>
      </c>
      <c r="I39" s="119">
        <f t="shared" ref="I39:I40" si="3">H39*12</f>
        <v>180000</v>
      </c>
      <c r="J39" s="51" t="s">
        <v>204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4.95" customHeight="1">
      <c r="A40" s="51">
        <v>2</v>
      </c>
      <c r="B40" s="52" t="s">
        <v>247</v>
      </c>
      <c r="C40" s="68" t="s">
        <v>225</v>
      </c>
      <c r="D40" s="52" t="s">
        <v>248</v>
      </c>
      <c r="E40" s="52" t="s">
        <v>21</v>
      </c>
      <c r="F40" s="52" t="s">
        <v>118</v>
      </c>
      <c r="G40" s="53" t="s">
        <v>249</v>
      </c>
      <c r="H40" s="54">
        <v>15000</v>
      </c>
      <c r="I40" s="119">
        <f t="shared" si="3"/>
        <v>180000</v>
      </c>
      <c r="J40" s="51" t="s">
        <v>204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>
      <c r="A41" s="883"/>
      <c r="B41" s="883"/>
      <c r="C41" s="883"/>
      <c r="D41" s="883"/>
      <c r="E41" s="883"/>
      <c r="F41" s="883"/>
      <c r="G41" s="883"/>
      <c r="H41" s="16">
        <f>SUM(H39:H40)</f>
        <v>30000</v>
      </c>
      <c r="I41" s="20">
        <f>SUM(I39:I40)</f>
        <v>360000</v>
      </c>
      <c r="J41" s="5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9.25" customHeight="1">
      <c r="A42" s="882" t="s">
        <v>199</v>
      </c>
      <c r="B42" s="882"/>
      <c r="C42" s="882"/>
      <c r="D42" s="882"/>
      <c r="E42" s="882"/>
      <c r="F42" s="882"/>
      <c r="G42" s="882"/>
      <c r="H42" s="882"/>
      <c r="I42" s="882"/>
      <c r="J42" s="88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9.25" customHeight="1">
      <c r="A43" s="880" t="s">
        <v>123</v>
      </c>
      <c r="B43" s="880"/>
      <c r="C43" s="880"/>
      <c r="D43" s="880"/>
      <c r="E43" s="880"/>
      <c r="F43" s="880"/>
      <c r="G43" s="880"/>
      <c r="H43" s="880"/>
      <c r="I43" s="880"/>
      <c r="J43" s="88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72" customHeight="1">
      <c r="A44" s="876" t="s">
        <v>3</v>
      </c>
      <c r="B44" s="876" t="s">
        <v>4</v>
      </c>
      <c r="C44" s="876" t="s">
        <v>5</v>
      </c>
      <c r="D44" s="876" t="s">
        <v>6</v>
      </c>
      <c r="E44" s="876" t="s">
        <v>7</v>
      </c>
      <c r="F44" s="876" t="s">
        <v>8</v>
      </c>
      <c r="G44" s="876" t="s">
        <v>9</v>
      </c>
      <c r="H44" s="876" t="s">
        <v>14</v>
      </c>
      <c r="I44" s="876" t="s">
        <v>15</v>
      </c>
      <c r="J44" s="887" t="s">
        <v>13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>
      <c r="A45" s="876"/>
      <c r="B45" s="876"/>
      <c r="C45" s="876"/>
      <c r="D45" s="876"/>
      <c r="E45" s="876"/>
      <c r="F45" s="876"/>
      <c r="G45" s="876"/>
      <c r="H45" s="886"/>
      <c r="I45" s="886"/>
      <c r="J45" s="88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>
      <c r="A46" s="46">
        <v>1</v>
      </c>
      <c r="B46" s="120" t="s">
        <v>250</v>
      </c>
      <c r="C46" s="120" t="s">
        <v>251</v>
      </c>
      <c r="D46" s="47" t="s">
        <v>252</v>
      </c>
      <c r="E46" s="47" t="s">
        <v>21</v>
      </c>
      <c r="F46" s="47" t="s">
        <v>127</v>
      </c>
      <c r="G46" s="48" t="s">
        <v>253</v>
      </c>
      <c r="H46" s="49">
        <v>25000</v>
      </c>
      <c r="I46" s="36">
        <f>H46*12</f>
        <v>300000</v>
      </c>
      <c r="J46" s="46" t="s">
        <v>204</v>
      </c>
    </row>
    <row r="47" spans="1:23">
      <c r="A47" s="46">
        <v>2</v>
      </c>
      <c r="B47" s="120" t="s">
        <v>254</v>
      </c>
      <c r="C47" s="120" t="s">
        <v>225</v>
      </c>
      <c r="D47" s="47" t="s">
        <v>255</v>
      </c>
      <c r="E47" s="47" t="s">
        <v>21</v>
      </c>
      <c r="F47" s="47" t="s">
        <v>127</v>
      </c>
      <c r="G47" s="48" t="s">
        <v>256</v>
      </c>
      <c r="H47" s="49">
        <v>16000</v>
      </c>
      <c r="I47" s="36">
        <f t="shared" ref="I47:I49" si="4">H47*12</f>
        <v>192000</v>
      </c>
      <c r="J47" s="46" t="s">
        <v>204</v>
      </c>
    </row>
    <row r="48" spans="1:23">
      <c r="A48" s="46">
        <v>3</v>
      </c>
      <c r="B48" s="120" t="s">
        <v>257</v>
      </c>
      <c r="C48" s="120" t="s">
        <v>39</v>
      </c>
      <c r="D48" s="47" t="s">
        <v>258</v>
      </c>
      <c r="E48" s="47" t="s">
        <v>21</v>
      </c>
      <c r="F48" s="47" t="s">
        <v>127</v>
      </c>
      <c r="G48" s="48" t="s">
        <v>256</v>
      </c>
      <c r="H48" s="49">
        <v>16000</v>
      </c>
      <c r="I48" s="36">
        <f t="shared" si="4"/>
        <v>192000</v>
      </c>
      <c r="J48" s="46" t="s">
        <v>204</v>
      </c>
    </row>
    <row r="49" spans="1:23">
      <c r="A49" s="46">
        <v>4</v>
      </c>
      <c r="B49" s="47" t="s">
        <v>259</v>
      </c>
      <c r="C49" s="47" t="s">
        <v>133</v>
      </c>
      <c r="D49" s="47" t="s">
        <v>260</v>
      </c>
      <c r="E49" s="47" t="s">
        <v>21</v>
      </c>
      <c r="F49" s="47" t="s">
        <v>127</v>
      </c>
      <c r="G49" s="48" t="s">
        <v>261</v>
      </c>
      <c r="H49" s="49">
        <v>17000</v>
      </c>
      <c r="I49" s="36">
        <f t="shared" si="4"/>
        <v>204000</v>
      </c>
      <c r="J49" s="46" t="s">
        <v>204</v>
      </c>
    </row>
    <row r="50" spans="1:23">
      <c r="A50" s="883"/>
      <c r="B50" s="883"/>
      <c r="C50" s="883"/>
      <c r="D50" s="883"/>
      <c r="E50" s="883"/>
      <c r="F50" s="883"/>
      <c r="G50" s="883"/>
      <c r="H50" s="16">
        <f>SUM(H46:H49)</f>
        <v>74000</v>
      </c>
      <c r="I50" s="20">
        <f>SUM(I46:I49)</f>
        <v>888000</v>
      </c>
      <c r="J50" s="5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30" customHeight="1">
      <c r="A51" s="882" t="s">
        <v>199</v>
      </c>
      <c r="B51" s="882"/>
      <c r="C51" s="882"/>
      <c r="D51" s="882"/>
      <c r="E51" s="882"/>
      <c r="F51" s="882"/>
      <c r="G51" s="882"/>
      <c r="H51" s="882"/>
      <c r="I51" s="882"/>
      <c r="J51" s="88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30" customHeight="1">
      <c r="A52" s="880" t="s">
        <v>140</v>
      </c>
      <c r="B52" s="880"/>
      <c r="C52" s="880"/>
      <c r="D52" s="880"/>
      <c r="E52" s="880"/>
      <c r="F52" s="880"/>
      <c r="G52" s="880"/>
      <c r="H52" s="880"/>
      <c r="I52" s="880"/>
      <c r="J52" s="88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72" customHeight="1">
      <c r="A53" s="876" t="s">
        <v>3</v>
      </c>
      <c r="B53" s="876" t="s">
        <v>4</v>
      </c>
      <c r="C53" s="876" t="s">
        <v>5</v>
      </c>
      <c r="D53" s="876" t="s">
        <v>6</v>
      </c>
      <c r="E53" s="876" t="s">
        <v>7</v>
      </c>
      <c r="F53" s="876" t="s">
        <v>8</v>
      </c>
      <c r="G53" s="876" t="s">
        <v>9</v>
      </c>
      <c r="H53" s="876" t="s">
        <v>14</v>
      </c>
      <c r="I53" s="876" t="s">
        <v>15</v>
      </c>
      <c r="J53" s="887" t="s">
        <v>13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>
      <c r="A54" s="876"/>
      <c r="B54" s="876"/>
      <c r="C54" s="876"/>
      <c r="D54" s="876"/>
      <c r="E54" s="876"/>
      <c r="F54" s="876"/>
      <c r="G54" s="876"/>
      <c r="H54" s="886"/>
      <c r="I54" s="886"/>
      <c r="J54" s="88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>
      <c r="A55" s="51">
        <v>1</v>
      </c>
      <c r="B55" s="52" t="s">
        <v>262</v>
      </c>
      <c r="C55" s="52" t="s">
        <v>263</v>
      </c>
      <c r="D55" s="52" t="s">
        <v>264</v>
      </c>
      <c r="E55" s="52" t="s">
        <v>21</v>
      </c>
      <c r="F55" s="52" t="s">
        <v>140</v>
      </c>
      <c r="G55" s="53" t="s">
        <v>265</v>
      </c>
      <c r="H55" s="54">
        <v>21000</v>
      </c>
      <c r="I55" s="56">
        <f>H55*12</f>
        <v>252000</v>
      </c>
      <c r="J55" s="51" t="s">
        <v>204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>
      <c r="A56" s="51">
        <v>2</v>
      </c>
      <c r="B56" s="52" t="s">
        <v>266</v>
      </c>
      <c r="C56" s="52" t="s">
        <v>145</v>
      </c>
      <c r="D56" s="52" t="s">
        <v>267</v>
      </c>
      <c r="E56" s="52" t="s">
        <v>21</v>
      </c>
      <c r="F56" s="52" t="s">
        <v>140</v>
      </c>
      <c r="G56" s="53" t="s">
        <v>265</v>
      </c>
      <c r="H56" s="54">
        <v>22000</v>
      </c>
      <c r="I56" s="56">
        <f>H56*12</f>
        <v>264000</v>
      </c>
      <c r="J56" s="51" t="s">
        <v>204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>
      <c r="A57" s="883"/>
      <c r="B57" s="883"/>
      <c r="C57" s="883"/>
      <c r="D57" s="883"/>
      <c r="E57" s="883"/>
      <c r="F57" s="883"/>
      <c r="G57" s="883"/>
      <c r="H57" s="16">
        <f>SUM(H55:H56)</f>
        <v>43000</v>
      </c>
      <c r="I57" s="20">
        <f>SUM(I55:I56)</f>
        <v>516000</v>
      </c>
      <c r="J57" s="5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30.75" customHeight="1">
      <c r="A58" s="882" t="s">
        <v>199</v>
      </c>
      <c r="B58" s="882"/>
      <c r="C58" s="882"/>
      <c r="D58" s="882"/>
      <c r="E58" s="882"/>
      <c r="F58" s="882"/>
      <c r="G58" s="882"/>
      <c r="H58" s="882"/>
      <c r="I58" s="882"/>
      <c r="J58" s="88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30.75" customHeight="1">
      <c r="A59" s="880" t="s">
        <v>268</v>
      </c>
      <c r="B59" s="880"/>
      <c r="C59" s="880"/>
      <c r="D59" s="880"/>
      <c r="E59" s="880"/>
      <c r="F59" s="880"/>
      <c r="G59" s="880"/>
      <c r="H59" s="880"/>
      <c r="I59" s="880"/>
      <c r="J59" s="88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72" customHeight="1">
      <c r="A60" s="876" t="s">
        <v>3</v>
      </c>
      <c r="B60" s="876" t="s">
        <v>4</v>
      </c>
      <c r="C60" s="876" t="s">
        <v>5</v>
      </c>
      <c r="D60" s="876" t="s">
        <v>6</v>
      </c>
      <c r="E60" s="876" t="s">
        <v>7</v>
      </c>
      <c r="F60" s="876" t="s">
        <v>8</v>
      </c>
      <c r="G60" s="876" t="s">
        <v>9</v>
      </c>
      <c r="H60" s="876" t="s">
        <v>14</v>
      </c>
      <c r="I60" s="876" t="s">
        <v>15</v>
      </c>
      <c r="J60" s="887" t="s">
        <v>13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>
      <c r="A61" s="876"/>
      <c r="B61" s="876"/>
      <c r="C61" s="876"/>
      <c r="D61" s="876"/>
      <c r="E61" s="876"/>
      <c r="F61" s="876"/>
      <c r="G61" s="876"/>
      <c r="H61" s="886"/>
      <c r="I61" s="886"/>
      <c r="J61" s="88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>
      <c r="A62" s="51">
        <v>1</v>
      </c>
      <c r="B62" s="52" t="s">
        <v>269</v>
      </c>
      <c r="C62" s="52" t="s">
        <v>270</v>
      </c>
      <c r="D62" s="52" t="s">
        <v>271</v>
      </c>
      <c r="E62" s="52" t="s">
        <v>21</v>
      </c>
      <c r="F62" s="52" t="s">
        <v>268</v>
      </c>
      <c r="G62" s="53" t="s">
        <v>272</v>
      </c>
      <c r="H62" s="54">
        <v>15000</v>
      </c>
      <c r="I62" s="121">
        <f>H62*12</f>
        <v>180000</v>
      </c>
      <c r="J62" s="51" t="s">
        <v>204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>
      <c r="A63" s="893" t="s">
        <v>32</v>
      </c>
      <c r="B63" s="893"/>
      <c r="C63" s="893"/>
      <c r="D63" s="893"/>
      <c r="E63" s="893"/>
      <c r="F63" s="893"/>
      <c r="G63" s="893"/>
      <c r="H63" s="16">
        <f>SUM(H62)</f>
        <v>15000</v>
      </c>
      <c r="I63" s="20">
        <f>SUM(I62)</f>
        <v>180000</v>
      </c>
      <c r="J63" s="5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26.25" customHeight="1">
      <c r="A64" s="882" t="s">
        <v>199</v>
      </c>
      <c r="B64" s="882"/>
      <c r="C64" s="882"/>
      <c r="D64" s="882"/>
      <c r="E64" s="882"/>
      <c r="F64" s="882"/>
      <c r="G64" s="882"/>
      <c r="H64" s="882"/>
      <c r="I64" s="882"/>
      <c r="J64" s="88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>
      <c r="A65" s="882" t="s">
        <v>163</v>
      </c>
      <c r="B65" s="882"/>
      <c r="C65" s="882"/>
      <c r="D65" s="882"/>
      <c r="E65" s="882"/>
      <c r="F65" s="882"/>
      <c r="G65" s="882"/>
      <c r="H65" s="882"/>
      <c r="I65" s="882"/>
      <c r="J65" s="88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72" customHeight="1">
      <c r="A66" s="876" t="s">
        <v>3</v>
      </c>
      <c r="B66" s="876" t="s">
        <v>4</v>
      </c>
      <c r="C66" s="876" t="s">
        <v>5</v>
      </c>
      <c r="D66" s="876" t="s">
        <v>6</v>
      </c>
      <c r="E66" s="876" t="s">
        <v>7</v>
      </c>
      <c r="F66" s="876" t="s">
        <v>8</v>
      </c>
      <c r="G66" s="876" t="s">
        <v>9</v>
      </c>
      <c r="H66" s="876" t="s">
        <v>14</v>
      </c>
      <c r="I66" s="876" t="s">
        <v>15</v>
      </c>
      <c r="J66" s="887" t="s">
        <v>13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>
      <c r="A67" s="876"/>
      <c r="B67" s="876"/>
      <c r="C67" s="876"/>
      <c r="D67" s="876"/>
      <c r="E67" s="876"/>
      <c r="F67" s="876"/>
      <c r="G67" s="876"/>
      <c r="H67" s="886"/>
      <c r="I67" s="886"/>
      <c r="J67" s="887"/>
    </row>
    <row r="68" spans="1:23" ht="48">
      <c r="A68" s="46">
        <v>1</v>
      </c>
      <c r="B68" s="47" t="s">
        <v>273</v>
      </c>
      <c r="C68" s="47" t="s">
        <v>145</v>
      </c>
      <c r="D68" s="47" t="s">
        <v>274</v>
      </c>
      <c r="E68" s="47" t="s">
        <v>152</v>
      </c>
      <c r="F68" s="52" t="s">
        <v>167</v>
      </c>
      <c r="G68" s="48" t="s">
        <v>275</v>
      </c>
      <c r="H68" s="49">
        <v>15000</v>
      </c>
      <c r="I68" s="36">
        <f>H68*12</f>
        <v>180000</v>
      </c>
      <c r="J68" s="46" t="s">
        <v>204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27" customHeight="1">
      <c r="A69" s="883" t="s">
        <v>32</v>
      </c>
      <c r="B69" s="883"/>
      <c r="C69" s="883"/>
      <c r="D69" s="883"/>
      <c r="E69" s="883"/>
      <c r="F69" s="883"/>
      <c r="G69" s="883"/>
      <c r="H69" s="16">
        <f>SUM(H68:H68)</f>
        <v>15000</v>
      </c>
      <c r="I69" s="20">
        <f>SUM(I68)</f>
        <v>180000</v>
      </c>
      <c r="J69" s="5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27" customHeight="1">
      <c r="A70" s="882" t="s">
        <v>199</v>
      </c>
      <c r="B70" s="882"/>
      <c r="C70" s="882"/>
      <c r="D70" s="882"/>
      <c r="E70" s="882"/>
      <c r="F70" s="882"/>
      <c r="G70" s="882"/>
      <c r="H70" s="882"/>
      <c r="I70" s="882"/>
      <c r="J70" s="88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>
      <c r="A71" s="880" t="s">
        <v>276</v>
      </c>
      <c r="B71" s="880"/>
      <c r="C71" s="880"/>
      <c r="D71" s="880"/>
      <c r="E71" s="880"/>
      <c r="F71" s="880"/>
      <c r="G71" s="880"/>
      <c r="H71" s="880"/>
      <c r="I71" s="880"/>
      <c r="J71" s="88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72" customHeight="1">
      <c r="A72" s="876" t="s">
        <v>3</v>
      </c>
      <c r="B72" s="876" t="s">
        <v>4</v>
      </c>
      <c r="C72" s="876" t="s">
        <v>5</v>
      </c>
      <c r="D72" s="876" t="s">
        <v>6</v>
      </c>
      <c r="E72" s="876" t="s">
        <v>7</v>
      </c>
      <c r="F72" s="876" t="s">
        <v>8</v>
      </c>
      <c r="G72" s="876" t="s">
        <v>9</v>
      </c>
      <c r="H72" s="876" t="s">
        <v>14</v>
      </c>
      <c r="I72" s="876" t="s">
        <v>15</v>
      </c>
      <c r="J72" s="887" t="s">
        <v>13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>
      <c r="A73" s="876"/>
      <c r="B73" s="876"/>
      <c r="C73" s="876"/>
      <c r="D73" s="876"/>
      <c r="E73" s="876"/>
      <c r="F73" s="876"/>
      <c r="G73" s="876"/>
      <c r="H73" s="886"/>
      <c r="I73" s="886"/>
      <c r="J73" s="88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>
      <c r="A74" s="51">
        <v>1</v>
      </c>
      <c r="B74" s="52" t="s">
        <v>277</v>
      </c>
      <c r="C74" s="52" t="s">
        <v>39</v>
      </c>
      <c r="D74" s="52" t="s">
        <v>278</v>
      </c>
      <c r="E74" s="52" t="s">
        <v>21</v>
      </c>
      <c r="F74" s="52" t="s">
        <v>276</v>
      </c>
      <c r="G74" s="53" t="s">
        <v>265</v>
      </c>
      <c r="H74" s="54">
        <v>15000</v>
      </c>
      <c r="I74" s="56">
        <f>H74*12</f>
        <v>180000</v>
      </c>
      <c r="J74" s="51" t="s">
        <v>204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>
      <c r="A75" s="51">
        <v>2</v>
      </c>
      <c r="B75" s="52" t="s">
        <v>279</v>
      </c>
      <c r="C75" s="52" t="s">
        <v>133</v>
      </c>
      <c r="D75" s="52" t="s">
        <v>280</v>
      </c>
      <c r="E75" s="52" t="s">
        <v>21</v>
      </c>
      <c r="F75" s="52" t="s">
        <v>276</v>
      </c>
      <c r="G75" s="53" t="s">
        <v>265</v>
      </c>
      <c r="H75" s="54">
        <v>15000</v>
      </c>
      <c r="I75" s="56">
        <f>H75*12</f>
        <v>180000</v>
      </c>
      <c r="J75" s="51" t="s">
        <v>204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30" customHeight="1">
      <c r="A76" s="883" t="s">
        <v>32</v>
      </c>
      <c r="B76" s="883"/>
      <c r="C76" s="883"/>
      <c r="D76" s="883"/>
      <c r="E76" s="883"/>
      <c r="F76" s="883"/>
      <c r="G76" s="883"/>
      <c r="H76" s="16">
        <f>SUM(H74:H75)</f>
        <v>30000</v>
      </c>
      <c r="I76" s="20">
        <f>SUM(I74:I75)</f>
        <v>360000</v>
      </c>
      <c r="J76" s="5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30" customHeight="1">
      <c r="A77" s="882" t="s">
        <v>199</v>
      </c>
      <c r="B77" s="882"/>
      <c r="C77" s="882"/>
      <c r="D77" s="882"/>
      <c r="E77" s="882"/>
      <c r="F77" s="882"/>
      <c r="G77" s="882"/>
      <c r="H77" s="882"/>
      <c r="I77" s="882"/>
      <c r="J77" s="88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>
      <c r="A78" s="880" t="s">
        <v>178</v>
      </c>
      <c r="B78" s="880"/>
      <c r="C78" s="880"/>
      <c r="D78" s="880"/>
      <c r="E78" s="880"/>
      <c r="F78" s="880"/>
      <c r="G78" s="880"/>
      <c r="H78" s="880"/>
      <c r="I78" s="880"/>
      <c r="J78" s="88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72" customHeight="1">
      <c r="A79" s="876" t="s">
        <v>3</v>
      </c>
      <c r="B79" s="876" t="s">
        <v>4</v>
      </c>
      <c r="C79" s="876" t="s">
        <v>5</v>
      </c>
      <c r="D79" s="876" t="s">
        <v>6</v>
      </c>
      <c r="E79" s="876" t="s">
        <v>7</v>
      </c>
      <c r="F79" s="876" t="s">
        <v>8</v>
      </c>
      <c r="G79" s="876" t="s">
        <v>9</v>
      </c>
      <c r="H79" s="876" t="s">
        <v>14</v>
      </c>
      <c r="I79" s="876" t="s">
        <v>15</v>
      </c>
      <c r="J79" s="887" t="s">
        <v>13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s="6" customFormat="1">
      <c r="A80" s="876"/>
      <c r="B80" s="876"/>
      <c r="C80" s="876"/>
      <c r="D80" s="876"/>
      <c r="E80" s="876"/>
      <c r="F80" s="876"/>
      <c r="G80" s="876"/>
      <c r="H80" s="886"/>
      <c r="I80" s="886"/>
      <c r="J80" s="887"/>
    </row>
    <row r="81" spans="1:23">
      <c r="A81" s="26">
        <v>1</v>
      </c>
      <c r="B81" s="31" t="s">
        <v>281</v>
      </c>
      <c r="C81" s="31" t="s">
        <v>282</v>
      </c>
      <c r="D81" s="31" t="s">
        <v>283</v>
      </c>
      <c r="E81" s="32" t="s">
        <v>152</v>
      </c>
      <c r="F81" s="32" t="s">
        <v>181</v>
      </c>
      <c r="G81" s="25" t="s">
        <v>284</v>
      </c>
      <c r="H81" s="39">
        <v>30000</v>
      </c>
      <c r="I81" s="36">
        <f>H81*12</f>
        <v>360000</v>
      </c>
      <c r="J81" s="26" t="s">
        <v>204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>
      <c r="A82" s="883" t="s">
        <v>32</v>
      </c>
      <c r="B82" s="883"/>
      <c r="C82" s="883"/>
      <c r="D82" s="883"/>
      <c r="E82" s="883"/>
      <c r="F82" s="883"/>
      <c r="G82" s="883"/>
      <c r="H82" s="16">
        <f>SUM(H81:H81)</f>
        <v>30000</v>
      </c>
      <c r="I82" s="20">
        <f>SUM(I81)</f>
        <v>360000</v>
      </c>
      <c r="J82" s="12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>
      <c r="A83" s="1"/>
      <c r="B83" s="1"/>
      <c r="C83" s="1"/>
      <c r="D83" s="1"/>
      <c r="E83" s="1"/>
      <c r="F83" s="1"/>
      <c r="G83" s="2"/>
      <c r="H83" s="64"/>
      <c r="I83" s="66"/>
      <c r="J83" s="6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51" customHeight="1">
      <c r="A84" s="1"/>
      <c r="B84" s="1"/>
      <c r="C84" s="888" t="s">
        <v>285</v>
      </c>
      <c r="D84" s="889"/>
      <c r="E84" s="889"/>
      <c r="F84" s="889"/>
      <c r="G84" s="890"/>
      <c r="H84" s="876" t="s">
        <v>14</v>
      </c>
      <c r="I84" s="876" t="s">
        <v>15</v>
      </c>
      <c r="J84" s="887" t="s">
        <v>13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>
      <c r="A85" s="1"/>
      <c r="B85" s="1"/>
      <c r="C85" s="891"/>
      <c r="D85" s="884"/>
      <c r="E85" s="884"/>
      <c r="F85" s="884"/>
      <c r="G85" s="892"/>
      <c r="H85" s="886"/>
      <c r="I85" s="886"/>
      <c r="J85" s="88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>
      <c r="A86" s="1"/>
      <c r="B86" s="1"/>
      <c r="C86" s="877" t="s">
        <v>286</v>
      </c>
      <c r="D86" s="878"/>
      <c r="E86" s="878"/>
      <c r="F86" s="878"/>
      <c r="G86" s="879"/>
      <c r="H86" s="123">
        <f>H9+H20+H28+H34+H41+H50+H57+H63+H69+H76+H82</f>
        <v>469000</v>
      </c>
      <c r="I86" s="124">
        <f>I9+I20+I28+I34+I41+I50+I57+I63+I69+I76+I82</f>
        <v>5628000</v>
      </c>
      <c r="J86" s="12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>
      <c r="A87" s="1"/>
      <c r="B87" s="1"/>
      <c r="C87" s="1"/>
      <c r="D87" s="1"/>
      <c r="E87" s="1"/>
      <c r="F87" s="1"/>
      <c r="G87" s="2"/>
      <c r="H87" s="64"/>
      <c r="I87" s="66"/>
      <c r="J87" s="6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>
      <c r="A88" s="1"/>
      <c r="B88" s="1"/>
      <c r="C88" s="1"/>
      <c r="D88" s="1"/>
      <c r="E88" s="1"/>
      <c r="F88" s="1"/>
      <c r="G88" s="2"/>
      <c r="H88" s="64"/>
      <c r="I88" s="66"/>
      <c r="J88" s="6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>
      <c r="A89" s="1"/>
      <c r="B89" s="1"/>
      <c r="C89" s="1"/>
      <c r="D89" s="1"/>
      <c r="E89" s="1"/>
      <c r="F89" s="1"/>
      <c r="G89" s="2"/>
      <c r="H89" s="64"/>
      <c r="I89" s="66"/>
      <c r="J89" s="6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>
      <c r="A90" s="1"/>
      <c r="B90" s="1"/>
      <c r="C90" s="1"/>
      <c r="D90" s="1"/>
      <c r="E90" s="1"/>
      <c r="F90" s="1"/>
      <c r="G90" s="2"/>
      <c r="H90" s="64"/>
      <c r="I90" s="66"/>
      <c r="J90" s="6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>
      <c r="A91" s="1"/>
      <c r="B91" s="1"/>
      <c r="C91" s="1"/>
      <c r="D91" s="1"/>
      <c r="E91" s="1"/>
      <c r="F91" s="1"/>
      <c r="G91" s="2"/>
      <c r="H91" s="64"/>
      <c r="I91" s="66"/>
      <c r="J91" s="6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>
      <c r="A92" s="1"/>
      <c r="B92" s="1"/>
      <c r="C92" s="1"/>
      <c r="D92" s="1"/>
      <c r="E92" s="1"/>
      <c r="F92" s="1"/>
      <c r="G92" s="2"/>
      <c r="H92" s="64"/>
      <c r="I92" s="66"/>
      <c r="J92" s="6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>
      <c r="A93" s="1"/>
      <c r="B93" s="1"/>
      <c r="C93" s="1"/>
      <c r="D93" s="1"/>
      <c r="E93" s="1"/>
      <c r="F93" s="1"/>
      <c r="G93" s="2"/>
      <c r="H93" s="64"/>
      <c r="I93" s="66"/>
      <c r="J93" s="6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>
      <c r="A94" s="1"/>
      <c r="B94" s="1"/>
      <c r="C94" s="1"/>
      <c r="D94" s="1"/>
      <c r="E94" s="1"/>
      <c r="F94" s="1"/>
      <c r="G94" s="2"/>
      <c r="H94" s="64"/>
      <c r="I94" s="66"/>
      <c r="J94" s="6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>
      <c r="A95" s="1"/>
      <c r="B95" s="1"/>
      <c r="C95" s="1"/>
      <c r="D95" s="1"/>
      <c r="E95" s="1"/>
      <c r="F95" s="1"/>
      <c r="G95" s="2"/>
      <c r="H95" s="64"/>
      <c r="I95" s="66"/>
      <c r="J95" s="6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>
      <c r="A96" s="1"/>
      <c r="B96" s="1"/>
      <c r="C96" s="1"/>
      <c r="D96" s="1"/>
      <c r="E96" s="1"/>
      <c r="F96" s="1"/>
      <c r="G96" s="2"/>
      <c r="H96" s="64"/>
      <c r="I96" s="66"/>
      <c r="J96" s="6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>
      <c r="A97" s="1"/>
      <c r="B97" s="1"/>
      <c r="C97" s="1"/>
      <c r="D97" s="1"/>
      <c r="E97" s="1"/>
      <c r="F97" s="1"/>
      <c r="G97" s="2"/>
      <c r="H97" s="64"/>
      <c r="I97" s="66"/>
      <c r="J97" s="6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>
      <c r="A98" s="1"/>
      <c r="B98" s="1"/>
      <c r="C98" s="1"/>
      <c r="D98" s="1"/>
      <c r="E98" s="1"/>
      <c r="F98" s="1"/>
      <c r="G98" s="2"/>
      <c r="H98" s="64"/>
      <c r="I98" s="66"/>
      <c r="J98" s="6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>
      <c r="A99" s="1"/>
      <c r="B99" s="1"/>
      <c r="C99" s="1"/>
      <c r="D99" s="1"/>
      <c r="E99" s="1"/>
      <c r="F99" s="1"/>
      <c r="G99" s="2"/>
      <c r="H99" s="64"/>
      <c r="I99" s="66"/>
      <c r="J99" s="6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>
      <c r="A100" s="1"/>
      <c r="B100" s="1"/>
      <c r="C100" s="1"/>
      <c r="D100" s="1"/>
      <c r="E100" s="1"/>
      <c r="F100" s="1"/>
      <c r="G100" s="2"/>
      <c r="H100" s="64"/>
      <c r="I100" s="66"/>
      <c r="J100" s="6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>
      <c r="A101" s="1"/>
      <c r="B101" s="1"/>
      <c r="C101" s="1"/>
      <c r="D101" s="1"/>
      <c r="E101" s="1"/>
      <c r="F101" s="1"/>
      <c r="G101" s="2"/>
      <c r="H101" s="64"/>
      <c r="I101" s="66"/>
      <c r="J101" s="6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>
      <c r="A102" s="1"/>
      <c r="B102" s="1"/>
      <c r="C102" s="1"/>
      <c r="D102" s="1"/>
      <c r="E102" s="1"/>
      <c r="F102" s="1"/>
      <c r="G102" s="2"/>
      <c r="H102" s="64"/>
      <c r="I102" s="66"/>
      <c r="J102" s="6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>
      <c r="A103" s="1"/>
      <c r="B103" s="1"/>
      <c r="C103" s="1"/>
      <c r="D103" s="1"/>
      <c r="E103" s="1"/>
      <c r="F103" s="1"/>
      <c r="G103" s="2"/>
      <c r="H103" s="64"/>
      <c r="I103" s="66"/>
      <c r="J103" s="6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>
      <c r="A104" s="1"/>
      <c r="B104" s="1"/>
      <c r="C104" s="1"/>
      <c r="D104" s="1"/>
      <c r="E104" s="1"/>
      <c r="F104" s="1"/>
      <c r="G104" s="2"/>
      <c r="H104" s="64"/>
      <c r="I104" s="66"/>
      <c r="J104" s="6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>
      <c r="A105" s="1"/>
      <c r="B105" s="1"/>
      <c r="C105" s="1"/>
      <c r="D105" s="1"/>
      <c r="E105" s="1"/>
      <c r="F105" s="1"/>
      <c r="G105" s="2"/>
      <c r="H105" s="64"/>
      <c r="I105" s="66"/>
      <c r="J105" s="6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>
      <c r="A106" s="1"/>
      <c r="B106" s="1"/>
      <c r="C106" s="1"/>
      <c r="D106" s="1"/>
      <c r="E106" s="1"/>
      <c r="F106" s="1"/>
      <c r="G106" s="2"/>
      <c r="H106" s="64"/>
      <c r="I106" s="66"/>
      <c r="J106" s="6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>
      <c r="A107" s="1"/>
      <c r="B107" s="1"/>
      <c r="C107" s="1"/>
      <c r="D107" s="1"/>
      <c r="E107" s="1"/>
      <c r="F107" s="1"/>
      <c r="G107" s="2"/>
      <c r="H107" s="64"/>
      <c r="I107" s="66"/>
      <c r="J107" s="6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>
      <c r="A108" s="1"/>
      <c r="B108" s="1"/>
      <c r="C108" s="1"/>
      <c r="D108" s="1"/>
      <c r="E108" s="1"/>
      <c r="F108" s="1"/>
      <c r="G108" s="2"/>
      <c r="H108" s="64"/>
      <c r="I108" s="66"/>
      <c r="J108" s="6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>
      <c r="A109" s="1"/>
      <c r="B109" s="1"/>
      <c r="C109" s="1"/>
      <c r="D109" s="1"/>
      <c r="E109" s="1"/>
      <c r="F109" s="1"/>
      <c r="G109" s="2"/>
      <c r="H109" s="64"/>
      <c r="I109" s="66"/>
      <c r="J109" s="6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>
      <c r="A110" s="1"/>
      <c r="B110" s="1"/>
      <c r="C110" s="1"/>
      <c r="D110" s="1"/>
      <c r="E110" s="1"/>
      <c r="F110" s="1"/>
      <c r="G110" s="2"/>
      <c r="H110" s="64"/>
      <c r="I110" s="66"/>
      <c r="J110" s="6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>
      <c r="A111" s="1"/>
      <c r="B111" s="1"/>
      <c r="C111" s="1"/>
      <c r="D111" s="1"/>
      <c r="E111" s="1"/>
      <c r="F111" s="1"/>
      <c r="G111" s="2"/>
      <c r="H111" s="64"/>
      <c r="I111" s="66"/>
      <c r="J111" s="6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>
      <c r="A112" s="1"/>
      <c r="B112" s="1"/>
      <c r="C112" s="1"/>
      <c r="D112" s="1"/>
      <c r="E112" s="1"/>
      <c r="F112" s="1"/>
      <c r="G112" s="2"/>
      <c r="H112" s="64"/>
      <c r="I112" s="66"/>
      <c r="J112" s="6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>
      <c r="A113" s="1"/>
      <c r="B113" s="1"/>
      <c r="C113" s="1"/>
      <c r="D113" s="1"/>
      <c r="E113" s="1"/>
      <c r="F113" s="1"/>
      <c r="G113" s="2"/>
      <c r="H113" s="64"/>
      <c r="I113" s="66"/>
      <c r="J113" s="6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>
      <c r="A114" s="1"/>
      <c r="B114" s="1"/>
      <c r="C114" s="1"/>
      <c r="D114" s="1"/>
      <c r="E114" s="1"/>
      <c r="F114" s="1"/>
      <c r="G114" s="2"/>
      <c r="H114" s="64"/>
      <c r="I114" s="66"/>
      <c r="J114" s="6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>
      <c r="A115" s="1"/>
      <c r="B115" s="1"/>
      <c r="C115" s="1"/>
      <c r="D115" s="1"/>
      <c r="E115" s="1"/>
      <c r="F115" s="1"/>
      <c r="G115" s="2"/>
      <c r="H115" s="64"/>
      <c r="I115" s="66"/>
      <c r="J115" s="6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>
      <c r="A116" s="1"/>
      <c r="B116" s="1"/>
      <c r="C116" s="1"/>
      <c r="D116" s="1"/>
      <c r="E116" s="1"/>
      <c r="F116" s="1"/>
      <c r="G116" s="2"/>
      <c r="H116" s="64"/>
      <c r="I116" s="66"/>
      <c r="J116" s="6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>
      <c r="A117" s="1"/>
      <c r="B117" s="1"/>
      <c r="C117" s="1"/>
      <c r="D117" s="1"/>
      <c r="E117" s="1"/>
      <c r="F117" s="1"/>
      <c r="G117" s="2"/>
      <c r="H117" s="64"/>
      <c r="I117" s="66"/>
      <c r="J117" s="6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>
      <c r="A118" s="1"/>
      <c r="B118" s="1"/>
      <c r="C118" s="1"/>
      <c r="D118" s="1"/>
      <c r="E118" s="1"/>
      <c r="F118" s="1"/>
      <c r="G118" s="2"/>
      <c r="H118" s="64"/>
      <c r="I118" s="66"/>
      <c r="J118" s="6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>
      <c r="A119" s="1"/>
      <c r="B119" s="1"/>
      <c r="C119" s="1"/>
      <c r="D119" s="1"/>
      <c r="E119" s="1"/>
      <c r="F119" s="1"/>
      <c r="G119" s="2"/>
      <c r="H119" s="64"/>
      <c r="I119" s="66"/>
      <c r="J119" s="6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>
      <c r="A120" s="1"/>
      <c r="B120" s="1"/>
      <c r="C120" s="1"/>
      <c r="D120" s="1"/>
      <c r="E120" s="1"/>
      <c r="F120" s="1"/>
      <c r="G120" s="2"/>
      <c r="H120" s="64"/>
      <c r="I120" s="66"/>
      <c r="J120" s="6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>
      <c r="A121" s="1"/>
      <c r="B121" s="1"/>
      <c r="C121" s="1"/>
      <c r="D121" s="1"/>
      <c r="E121" s="1"/>
      <c r="F121" s="1"/>
      <c r="G121" s="2"/>
      <c r="H121" s="64"/>
      <c r="I121" s="66"/>
      <c r="J121" s="6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>
      <c r="A122" s="1"/>
      <c r="B122" s="1"/>
      <c r="C122" s="1"/>
      <c r="D122" s="1"/>
      <c r="E122" s="1"/>
      <c r="F122" s="1"/>
      <c r="G122" s="2"/>
      <c r="H122" s="64"/>
      <c r="I122" s="66"/>
      <c r="J122" s="6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>
      <c r="A123" s="1"/>
      <c r="B123" s="1"/>
      <c r="C123" s="1"/>
      <c r="D123" s="1"/>
      <c r="E123" s="1"/>
      <c r="F123" s="1"/>
      <c r="G123" s="2"/>
      <c r="H123" s="64"/>
      <c r="I123" s="66"/>
      <c r="J123" s="6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>
      <c r="A124" s="1"/>
      <c r="B124" s="1"/>
      <c r="C124" s="1"/>
      <c r="D124" s="1"/>
      <c r="E124" s="1"/>
      <c r="F124" s="1"/>
      <c r="G124" s="2"/>
      <c r="H124" s="64"/>
      <c r="I124" s="66"/>
      <c r="J124" s="6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>
      <c r="A125" s="1"/>
      <c r="B125" s="1"/>
      <c r="C125" s="1"/>
      <c r="D125" s="1"/>
      <c r="E125" s="1"/>
      <c r="F125" s="1"/>
      <c r="G125" s="2"/>
      <c r="H125" s="64"/>
      <c r="I125" s="66"/>
      <c r="J125" s="6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>
      <c r="A126" s="1"/>
      <c r="B126" s="1"/>
      <c r="C126" s="1"/>
      <c r="D126" s="1"/>
      <c r="E126" s="1"/>
      <c r="F126" s="1"/>
      <c r="G126" s="2"/>
      <c r="H126" s="64"/>
      <c r="I126" s="66"/>
      <c r="J126" s="6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>
      <c r="A127" s="1"/>
      <c r="B127" s="1"/>
      <c r="C127" s="1"/>
      <c r="D127" s="1"/>
      <c r="E127" s="1"/>
      <c r="F127" s="1"/>
      <c r="G127" s="2"/>
      <c r="H127" s="64"/>
      <c r="I127" s="66"/>
      <c r="J127" s="6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>
      <c r="A128" s="1"/>
      <c r="B128" s="1"/>
      <c r="C128" s="1"/>
      <c r="D128" s="1"/>
      <c r="E128" s="1"/>
      <c r="F128" s="1"/>
      <c r="G128" s="2"/>
      <c r="H128" s="64"/>
      <c r="I128" s="66"/>
      <c r="J128" s="6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>
      <c r="A129" s="1"/>
      <c r="B129" s="1"/>
      <c r="C129" s="1"/>
      <c r="D129" s="1"/>
      <c r="E129" s="1"/>
      <c r="F129" s="1"/>
      <c r="G129" s="2"/>
      <c r="H129" s="64"/>
      <c r="I129" s="66"/>
      <c r="J129" s="6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>
      <c r="A130" s="1"/>
      <c r="B130" s="1"/>
      <c r="C130" s="1"/>
      <c r="D130" s="1"/>
      <c r="E130" s="1"/>
      <c r="F130" s="1"/>
      <c r="G130" s="2"/>
      <c r="H130" s="64"/>
      <c r="I130" s="66"/>
      <c r="J130" s="6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>
      <c r="A131" s="1"/>
      <c r="B131" s="1"/>
      <c r="C131" s="1"/>
      <c r="D131" s="1"/>
      <c r="E131" s="1"/>
      <c r="F131" s="1"/>
      <c r="G131" s="2"/>
      <c r="H131" s="64"/>
      <c r="I131" s="66"/>
      <c r="J131" s="6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>
      <c r="A132" s="1"/>
      <c r="B132" s="1"/>
      <c r="C132" s="1"/>
      <c r="D132" s="1"/>
      <c r="E132" s="1"/>
      <c r="F132" s="1"/>
      <c r="G132" s="2"/>
      <c r="H132" s="64"/>
      <c r="I132" s="66"/>
      <c r="J132" s="6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>
      <c r="A133" s="1"/>
      <c r="B133" s="1"/>
      <c r="C133" s="1"/>
      <c r="D133" s="1"/>
      <c r="E133" s="1"/>
      <c r="F133" s="1"/>
      <c r="G133" s="2"/>
      <c r="H133" s="64"/>
      <c r="I133" s="66"/>
      <c r="J133" s="6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>
      <c r="A134" s="1"/>
      <c r="B134" s="1"/>
      <c r="C134" s="1"/>
      <c r="D134" s="1"/>
      <c r="E134" s="1"/>
      <c r="F134" s="1"/>
      <c r="G134" s="2"/>
      <c r="H134" s="64"/>
      <c r="I134" s="66"/>
      <c r="J134" s="6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>
      <c r="A135" s="1"/>
      <c r="B135" s="1"/>
      <c r="C135" s="1"/>
      <c r="D135" s="1"/>
      <c r="E135" s="1"/>
      <c r="F135" s="1"/>
      <c r="G135" s="2"/>
      <c r="H135" s="64"/>
      <c r="I135" s="66"/>
      <c r="J135" s="6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>
      <c r="A136" s="1"/>
      <c r="B136" s="1"/>
      <c r="C136" s="1"/>
      <c r="D136" s="1"/>
      <c r="E136" s="1"/>
      <c r="F136" s="1"/>
      <c r="G136" s="2"/>
      <c r="H136" s="64"/>
      <c r="I136" s="66"/>
      <c r="J136" s="6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>
      <c r="A137" s="1"/>
      <c r="B137" s="1"/>
      <c r="C137" s="1"/>
      <c r="D137" s="1"/>
      <c r="E137" s="1"/>
      <c r="F137" s="1"/>
      <c r="G137" s="2"/>
      <c r="H137" s="64"/>
      <c r="I137" s="66"/>
      <c r="J137" s="6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>
      <c r="A138" s="1"/>
      <c r="B138" s="1"/>
      <c r="C138" s="1"/>
      <c r="D138" s="1"/>
      <c r="E138" s="1"/>
      <c r="F138" s="1"/>
      <c r="G138" s="2"/>
      <c r="H138" s="64"/>
      <c r="I138" s="66"/>
      <c r="J138" s="6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>
      <c r="A139" s="1"/>
      <c r="B139" s="1"/>
      <c r="C139" s="1"/>
      <c r="D139" s="1"/>
      <c r="E139" s="1"/>
      <c r="F139" s="1"/>
      <c r="G139" s="2"/>
      <c r="H139" s="64"/>
      <c r="I139" s="66"/>
      <c r="J139" s="6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>
      <c r="A140" s="1"/>
      <c r="B140" s="1"/>
      <c r="C140" s="1"/>
      <c r="D140" s="1"/>
      <c r="E140" s="1"/>
      <c r="F140" s="1"/>
      <c r="G140" s="2"/>
      <c r="H140" s="64"/>
      <c r="I140" s="66"/>
      <c r="J140" s="6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>
      <c r="A141" s="1"/>
      <c r="B141" s="1"/>
      <c r="C141" s="1"/>
      <c r="D141" s="1"/>
      <c r="E141" s="1"/>
      <c r="F141" s="1"/>
      <c r="G141" s="2"/>
      <c r="H141" s="64"/>
      <c r="I141" s="66"/>
      <c r="J141" s="6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>
      <c r="A142" s="1"/>
      <c r="B142" s="1"/>
      <c r="C142" s="1"/>
      <c r="D142" s="1"/>
      <c r="E142" s="1"/>
      <c r="F142" s="1"/>
      <c r="G142" s="2"/>
      <c r="H142" s="64"/>
      <c r="I142" s="66"/>
      <c r="J142" s="6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>
      <c r="A143" s="1"/>
      <c r="B143" s="1"/>
      <c r="C143" s="1"/>
      <c r="D143" s="1"/>
      <c r="E143" s="1"/>
      <c r="F143" s="1"/>
      <c r="G143" s="2"/>
      <c r="H143" s="64"/>
      <c r="I143" s="66"/>
      <c r="J143" s="6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>
      <c r="A144" s="1"/>
      <c r="B144" s="1"/>
      <c r="C144" s="1"/>
      <c r="D144" s="1"/>
      <c r="E144" s="1"/>
      <c r="F144" s="1"/>
      <c r="G144" s="2"/>
      <c r="H144" s="64"/>
      <c r="I144" s="66"/>
      <c r="J144" s="6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>
      <c r="A145" s="1"/>
      <c r="B145" s="1"/>
      <c r="C145" s="1"/>
      <c r="D145" s="1"/>
      <c r="E145" s="1"/>
      <c r="F145" s="1"/>
      <c r="G145" s="2"/>
      <c r="H145" s="64"/>
      <c r="I145" s="66"/>
      <c r="J145" s="6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>
      <c r="A146" s="1"/>
      <c r="B146" s="1"/>
      <c r="C146" s="1"/>
      <c r="D146" s="1"/>
      <c r="E146" s="1"/>
      <c r="F146" s="1"/>
      <c r="G146" s="2"/>
      <c r="H146" s="64"/>
      <c r="I146" s="66"/>
      <c r="J146" s="6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>
      <c r="A147" s="1"/>
      <c r="B147" s="1"/>
      <c r="C147" s="1"/>
      <c r="D147" s="1"/>
      <c r="E147" s="1"/>
      <c r="F147" s="1"/>
      <c r="G147" s="2"/>
      <c r="H147" s="64"/>
      <c r="I147" s="66"/>
      <c r="J147" s="6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>
      <c r="A148" s="1"/>
      <c r="B148" s="1"/>
      <c r="C148" s="1"/>
      <c r="D148" s="1"/>
      <c r="E148" s="1"/>
      <c r="F148" s="1"/>
      <c r="G148" s="2"/>
      <c r="H148" s="64"/>
      <c r="I148" s="66"/>
      <c r="J148" s="6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>
      <c r="A149" s="1"/>
      <c r="B149" s="1"/>
      <c r="C149" s="1"/>
      <c r="D149" s="1"/>
      <c r="E149" s="1"/>
      <c r="F149" s="1"/>
      <c r="G149" s="2"/>
      <c r="H149" s="64"/>
      <c r="I149" s="66"/>
      <c r="J149" s="6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>
      <c r="A150" s="1"/>
      <c r="B150" s="1"/>
      <c r="C150" s="1"/>
      <c r="D150" s="1"/>
      <c r="E150" s="1"/>
      <c r="F150" s="1"/>
      <c r="G150" s="2"/>
      <c r="H150" s="64"/>
      <c r="I150" s="66"/>
      <c r="J150" s="6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>
      <c r="A151" s="1"/>
      <c r="B151" s="1"/>
      <c r="C151" s="1"/>
      <c r="D151" s="1"/>
      <c r="E151" s="1"/>
      <c r="F151" s="1"/>
      <c r="G151" s="2"/>
      <c r="H151" s="64"/>
      <c r="I151" s="66"/>
      <c r="J151" s="6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>
      <c r="A152" s="1"/>
      <c r="B152" s="1"/>
      <c r="C152" s="1"/>
      <c r="D152" s="1"/>
      <c r="E152" s="1"/>
      <c r="F152" s="1"/>
      <c r="G152" s="2"/>
      <c r="H152" s="64"/>
      <c r="I152" s="66"/>
      <c r="J152" s="6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>
      <c r="A153" s="1"/>
      <c r="B153" s="1"/>
      <c r="C153" s="1"/>
      <c r="D153" s="1"/>
      <c r="E153" s="1"/>
      <c r="F153" s="1"/>
      <c r="G153" s="2"/>
      <c r="H153" s="64"/>
      <c r="I153" s="66"/>
      <c r="J153" s="6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>
      <c r="A154" s="1"/>
      <c r="B154" s="1"/>
      <c r="C154" s="1"/>
      <c r="D154" s="1"/>
      <c r="E154" s="1"/>
      <c r="F154" s="1"/>
      <c r="G154" s="2"/>
      <c r="H154" s="64"/>
      <c r="I154" s="66"/>
      <c r="J154" s="6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>
      <c r="A155" s="1"/>
      <c r="B155" s="1"/>
      <c r="C155" s="1"/>
      <c r="D155" s="1"/>
      <c r="E155" s="1"/>
      <c r="F155" s="1"/>
      <c r="G155" s="2"/>
      <c r="H155" s="64"/>
      <c r="I155" s="66"/>
      <c r="J155" s="6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>
      <c r="A156" s="1"/>
      <c r="B156" s="1"/>
      <c r="C156" s="1"/>
      <c r="D156" s="1"/>
      <c r="E156" s="1"/>
      <c r="F156" s="1"/>
      <c r="G156" s="2"/>
      <c r="H156" s="64"/>
      <c r="I156" s="66"/>
      <c r="J156" s="6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>
      <c r="A157" s="1"/>
      <c r="B157" s="1"/>
      <c r="C157" s="1"/>
      <c r="D157" s="1"/>
      <c r="E157" s="1"/>
      <c r="F157" s="1"/>
      <c r="G157" s="2"/>
      <c r="H157" s="64"/>
      <c r="I157" s="66"/>
      <c r="J157" s="6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>
      <c r="A158" s="1"/>
      <c r="B158" s="1"/>
      <c r="C158" s="1"/>
      <c r="D158" s="1"/>
      <c r="E158" s="1"/>
      <c r="F158" s="1"/>
      <c r="G158" s="2"/>
      <c r="H158" s="64"/>
      <c r="I158" s="66"/>
      <c r="J158" s="6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>
      <c r="A159" s="1"/>
      <c r="B159" s="1"/>
      <c r="C159" s="1"/>
      <c r="D159" s="1"/>
      <c r="E159" s="1"/>
      <c r="F159" s="1"/>
      <c r="G159" s="2"/>
      <c r="H159" s="64"/>
      <c r="I159" s="66"/>
      <c r="J159" s="6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>
      <c r="A160" s="1"/>
      <c r="B160" s="1"/>
      <c r="C160" s="1"/>
      <c r="D160" s="1"/>
      <c r="E160" s="1"/>
      <c r="F160" s="1"/>
      <c r="G160" s="2"/>
      <c r="H160" s="64"/>
      <c r="I160" s="66"/>
      <c r="J160" s="6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>
      <c r="A161" s="1"/>
      <c r="B161" s="1"/>
      <c r="C161" s="1"/>
      <c r="D161" s="1"/>
      <c r="E161" s="1"/>
      <c r="F161" s="1"/>
      <c r="G161" s="2"/>
      <c r="H161" s="64"/>
      <c r="I161" s="66"/>
      <c r="J161" s="6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>
      <c r="A162" s="1"/>
      <c r="B162" s="1"/>
      <c r="C162" s="1"/>
      <c r="D162" s="1"/>
      <c r="E162" s="1"/>
      <c r="F162" s="1"/>
      <c r="G162" s="2"/>
      <c r="H162" s="64"/>
      <c r="I162" s="66"/>
      <c r="J162" s="6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>
      <c r="A163" s="1"/>
      <c r="B163" s="1"/>
      <c r="C163" s="1"/>
      <c r="D163" s="1"/>
      <c r="E163" s="1"/>
      <c r="F163" s="1"/>
      <c r="G163" s="2"/>
      <c r="H163" s="64"/>
      <c r="I163" s="66"/>
      <c r="J163" s="6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>
      <c r="A164" s="1"/>
      <c r="B164" s="1"/>
      <c r="C164" s="1"/>
      <c r="D164" s="1"/>
      <c r="E164" s="1"/>
      <c r="F164" s="1"/>
      <c r="G164" s="2"/>
      <c r="H164" s="64"/>
      <c r="I164" s="66"/>
      <c r="J164" s="6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>
      <c r="A165" s="1"/>
      <c r="B165" s="1"/>
      <c r="C165" s="1"/>
      <c r="D165" s="1"/>
      <c r="E165" s="1"/>
      <c r="F165" s="1"/>
      <c r="G165" s="2"/>
      <c r="H165" s="64"/>
      <c r="I165" s="66"/>
      <c r="J165" s="6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>
      <c r="A166" s="1"/>
      <c r="B166" s="1"/>
      <c r="C166" s="1"/>
      <c r="D166" s="1"/>
      <c r="E166" s="1"/>
      <c r="F166" s="1"/>
      <c r="G166" s="2"/>
      <c r="H166" s="64"/>
      <c r="I166" s="66"/>
      <c r="J166" s="6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>
      <c r="A167" s="1"/>
      <c r="B167" s="1"/>
      <c r="C167" s="1"/>
      <c r="D167" s="1"/>
      <c r="E167" s="1"/>
      <c r="F167" s="1"/>
      <c r="G167" s="2"/>
      <c r="H167" s="64"/>
      <c r="I167" s="66"/>
      <c r="J167" s="6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>
      <c r="A168" s="1"/>
      <c r="B168" s="1"/>
      <c r="C168" s="1"/>
      <c r="D168" s="1"/>
      <c r="E168" s="1"/>
      <c r="F168" s="1"/>
      <c r="G168" s="2"/>
      <c r="H168" s="64"/>
      <c r="I168" s="66"/>
      <c r="J168" s="6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>
      <c r="A169" s="1"/>
      <c r="B169" s="1"/>
      <c r="C169" s="1"/>
      <c r="D169" s="1"/>
      <c r="E169" s="1"/>
      <c r="F169" s="1"/>
      <c r="G169" s="2"/>
      <c r="H169" s="64"/>
      <c r="I169" s="66"/>
      <c r="J169" s="6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>
      <c r="A170" s="1"/>
      <c r="B170" s="1"/>
      <c r="C170" s="1"/>
      <c r="D170" s="1"/>
      <c r="E170" s="1"/>
      <c r="F170" s="1"/>
      <c r="G170" s="2"/>
      <c r="H170" s="64"/>
      <c r="I170" s="66"/>
      <c r="J170" s="6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>
      <c r="A171" s="1"/>
      <c r="B171" s="1"/>
      <c r="C171" s="1"/>
      <c r="D171" s="1"/>
      <c r="E171" s="1"/>
      <c r="F171" s="1"/>
      <c r="G171" s="2"/>
      <c r="H171" s="64"/>
      <c r="I171" s="66"/>
      <c r="J171" s="6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>
      <c r="A172" s="1"/>
      <c r="B172" s="1"/>
      <c r="C172" s="1"/>
      <c r="D172" s="1"/>
      <c r="E172" s="1"/>
      <c r="F172" s="1"/>
      <c r="G172" s="2"/>
      <c r="H172" s="64"/>
      <c r="I172" s="66"/>
      <c r="J172" s="6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>
      <c r="A173" s="1"/>
      <c r="B173" s="1"/>
      <c r="C173" s="1"/>
      <c r="D173" s="1"/>
      <c r="E173" s="1"/>
      <c r="F173" s="1"/>
      <c r="G173" s="2"/>
      <c r="H173" s="64"/>
      <c r="I173" s="66"/>
      <c r="J173" s="6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>
      <c r="A174" s="1"/>
      <c r="B174" s="1"/>
      <c r="C174" s="1"/>
      <c r="D174" s="1"/>
      <c r="E174" s="1"/>
      <c r="F174" s="1"/>
      <c r="G174" s="2"/>
      <c r="H174" s="64"/>
      <c r="I174" s="66"/>
      <c r="J174" s="6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>
      <c r="A175" s="1"/>
      <c r="B175" s="1"/>
      <c r="C175" s="1"/>
      <c r="D175" s="1"/>
      <c r="E175" s="1"/>
      <c r="F175" s="1"/>
      <c r="G175" s="2"/>
      <c r="H175" s="64"/>
      <c r="I175" s="66"/>
      <c r="J175" s="6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>
      <c r="A176" s="1"/>
      <c r="B176" s="1"/>
      <c r="C176" s="1"/>
      <c r="D176" s="1"/>
      <c r="E176" s="1"/>
      <c r="F176" s="1"/>
      <c r="G176" s="2"/>
      <c r="H176" s="64"/>
      <c r="I176" s="66"/>
      <c r="J176" s="6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>
      <c r="A177" s="1"/>
      <c r="B177" s="1"/>
      <c r="C177" s="1"/>
      <c r="D177" s="1"/>
      <c r="E177" s="1"/>
      <c r="F177" s="1"/>
      <c r="G177" s="2"/>
      <c r="H177" s="64"/>
      <c r="I177" s="66"/>
      <c r="J177" s="6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>
      <c r="A178" s="1"/>
      <c r="B178" s="1"/>
      <c r="C178" s="1"/>
      <c r="D178" s="1"/>
      <c r="E178" s="1"/>
      <c r="F178" s="1"/>
      <c r="G178" s="2"/>
      <c r="H178" s="64"/>
      <c r="I178" s="66"/>
      <c r="J178" s="6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>
      <c r="A179" s="1"/>
      <c r="B179" s="1"/>
      <c r="C179" s="1"/>
      <c r="D179" s="1"/>
      <c r="E179" s="1"/>
      <c r="F179" s="1"/>
      <c r="G179" s="2"/>
      <c r="H179" s="64"/>
      <c r="I179" s="66"/>
      <c r="J179" s="6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>
      <c r="A180" s="1"/>
      <c r="B180" s="1"/>
      <c r="C180" s="1"/>
      <c r="D180" s="1"/>
      <c r="E180" s="1"/>
      <c r="F180" s="1"/>
      <c r="G180" s="2"/>
      <c r="H180" s="64"/>
      <c r="I180" s="66"/>
      <c r="J180" s="6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>
      <c r="A181" s="1"/>
      <c r="B181" s="1"/>
      <c r="C181" s="1"/>
      <c r="D181" s="1"/>
      <c r="E181" s="1"/>
      <c r="F181" s="1"/>
      <c r="G181" s="2"/>
      <c r="H181" s="64"/>
      <c r="I181" s="66"/>
      <c r="J181" s="6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>
      <c r="A182" s="1"/>
      <c r="B182" s="1"/>
      <c r="C182" s="1"/>
      <c r="D182" s="1"/>
      <c r="E182" s="1"/>
      <c r="F182" s="1"/>
      <c r="G182" s="2"/>
      <c r="H182" s="64"/>
      <c r="I182" s="66"/>
      <c r="J182" s="6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>
      <c r="A183" s="1"/>
      <c r="B183" s="1"/>
      <c r="C183" s="1"/>
      <c r="D183" s="1"/>
      <c r="E183" s="1"/>
      <c r="F183" s="1"/>
      <c r="G183" s="2"/>
      <c r="H183" s="64"/>
      <c r="I183" s="66"/>
      <c r="J183" s="6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>
      <c r="A184" s="1"/>
      <c r="B184" s="1"/>
      <c r="C184" s="1"/>
      <c r="D184" s="1"/>
      <c r="E184" s="1"/>
      <c r="F184" s="1"/>
      <c r="G184" s="2"/>
      <c r="H184" s="64"/>
      <c r="I184" s="66"/>
      <c r="J184" s="6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>
      <c r="A185" s="1"/>
      <c r="B185" s="1"/>
      <c r="C185" s="1"/>
      <c r="D185" s="1"/>
      <c r="E185" s="1"/>
      <c r="F185" s="1"/>
      <c r="G185" s="2"/>
      <c r="H185" s="64"/>
      <c r="I185" s="66"/>
      <c r="J185" s="6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>
      <c r="A186" s="1"/>
      <c r="B186" s="1"/>
      <c r="C186" s="1"/>
      <c r="D186" s="1"/>
      <c r="E186" s="1"/>
      <c r="F186" s="1"/>
      <c r="G186" s="2"/>
      <c r="H186" s="64"/>
      <c r="I186" s="66"/>
      <c r="J186" s="6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>
      <c r="A187" s="1"/>
      <c r="B187" s="1"/>
      <c r="C187" s="1"/>
      <c r="D187" s="1"/>
      <c r="E187" s="1"/>
      <c r="F187" s="1"/>
      <c r="G187" s="2"/>
      <c r="H187" s="64"/>
      <c r="I187" s="66"/>
      <c r="J187" s="6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>
      <c r="A188" s="1"/>
      <c r="B188" s="1"/>
      <c r="C188" s="1"/>
      <c r="D188" s="1"/>
      <c r="E188" s="1"/>
      <c r="F188" s="1"/>
      <c r="G188" s="2"/>
      <c r="H188" s="64"/>
      <c r="I188" s="66"/>
      <c r="J188" s="6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>
      <c r="A189" s="1"/>
      <c r="B189" s="1"/>
      <c r="C189" s="1"/>
      <c r="D189" s="1"/>
      <c r="E189" s="1"/>
      <c r="F189" s="1"/>
      <c r="G189" s="2"/>
      <c r="H189" s="64"/>
      <c r="I189" s="66"/>
      <c r="J189" s="6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>
      <c r="A190" s="1"/>
      <c r="B190" s="1"/>
      <c r="C190" s="1"/>
      <c r="D190" s="1"/>
      <c r="E190" s="1"/>
      <c r="F190" s="1"/>
      <c r="G190" s="2"/>
      <c r="H190" s="64"/>
      <c r="I190" s="66"/>
      <c r="J190" s="6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>
      <c r="A191" s="1"/>
      <c r="B191" s="1"/>
      <c r="C191" s="1"/>
      <c r="D191" s="1"/>
      <c r="E191" s="1"/>
      <c r="F191" s="1"/>
      <c r="G191" s="2"/>
      <c r="H191" s="64"/>
      <c r="I191" s="66"/>
      <c r="J191" s="6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>
      <c r="A192" s="1"/>
      <c r="B192" s="1"/>
      <c r="C192" s="1"/>
      <c r="D192" s="1"/>
      <c r="E192" s="1"/>
      <c r="F192" s="1"/>
      <c r="G192" s="2"/>
      <c r="H192" s="64"/>
      <c r="I192" s="66"/>
      <c r="J192" s="6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>
      <c r="A193" s="1"/>
      <c r="B193" s="1"/>
      <c r="C193" s="1"/>
      <c r="D193" s="1"/>
      <c r="E193" s="1"/>
      <c r="F193" s="1"/>
      <c r="G193" s="2"/>
      <c r="H193" s="64"/>
      <c r="I193" s="66"/>
      <c r="J193" s="6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>
      <c r="A194" s="1"/>
      <c r="B194" s="1"/>
      <c r="C194" s="1"/>
      <c r="D194" s="1"/>
      <c r="E194" s="1"/>
      <c r="F194" s="1"/>
      <c r="G194" s="2"/>
      <c r="H194" s="64"/>
      <c r="I194" s="66"/>
      <c r="J194" s="6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>
      <c r="A195" s="1"/>
      <c r="B195" s="1"/>
      <c r="C195" s="1"/>
      <c r="D195" s="1"/>
      <c r="E195" s="1"/>
      <c r="F195" s="1"/>
      <c r="G195" s="2"/>
      <c r="H195" s="64"/>
      <c r="I195" s="66"/>
      <c r="J195" s="6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>
      <c r="A196" s="1"/>
      <c r="B196" s="1"/>
      <c r="C196" s="1"/>
      <c r="D196" s="1"/>
      <c r="E196" s="1"/>
      <c r="F196" s="1"/>
      <c r="G196" s="2"/>
      <c r="H196" s="64"/>
      <c r="I196" s="66"/>
      <c r="J196" s="6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>
      <c r="A197" s="1"/>
      <c r="B197" s="1"/>
      <c r="C197" s="1"/>
      <c r="D197" s="1"/>
      <c r="E197" s="1"/>
      <c r="F197" s="1"/>
      <c r="G197" s="2"/>
      <c r="H197" s="64"/>
      <c r="I197" s="66"/>
      <c r="J197" s="6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>
      <c r="A198" s="1"/>
      <c r="B198" s="1"/>
      <c r="C198" s="1"/>
      <c r="D198" s="1"/>
      <c r="E198" s="1"/>
      <c r="F198" s="1"/>
      <c r="G198" s="2"/>
      <c r="H198" s="64"/>
      <c r="I198" s="66"/>
      <c r="J198" s="6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>
      <c r="A199" s="1"/>
      <c r="B199" s="1"/>
      <c r="C199" s="1"/>
      <c r="D199" s="1"/>
      <c r="E199" s="1"/>
      <c r="F199" s="1"/>
      <c r="G199" s="2"/>
      <c r="H199" s="64"/>
      <c r="I199" s="66"/>
      <c r="J199" s="6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>
      <c r="A200" s="1"/>
      <c r="B200" s="1"/>
      <c r="C200" s="1"/>
      <c r="D200" s="1"/>
      <c r="E200" s="1"/>
      <c r="F200" s="1"/>
      <c r="G200" s="2"/>
      <c r="H200" s="64"/>
      <c r="I200" s="66"/>
      <c r="J200" s="6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>
      <c r="A201" s="1"/>
      <c r="B201" s="1"/>
      <c r="C201" s="1"/>
      <c r="D201" s="1"/>
      <c r="E201" s="1"/>
      <c r="F201" s="1"/>
      <c r="G201" s="2"/>
      <c r="H201" s="64"/>
      <c r="I201" s="66"/>
      <c r="J201" s="6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>
      <c r="A202" s="1"/>
      <c r="B202" s="1"/>
      <c r="C202" s="1"/>
      <c r="D202" s="1"/>
      <c r="E202" s="1"/>
      <c r="F202" s="1"/>
      <c r="G202" s="2"/>
      <c r="H202" s="64"/>
      <c r="I202" s="66"/>
      <c r="J202" s="6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>
      <c r="A203" s="1"/>
      <c r="B203" s="1"/>
      <c r="C203" s="1"/>
      <c r="D203" s="1"/>
      <c r="E203" s="1"/>
      <c r="F203" s="1"/>
      <c r="G203" s="2"/>
      <c r="H203" s="64"/>
      <c r="I203" s="66"/>
      <c r="J203" s="6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>
      <c r="A204" s="1"/>
      <c r="B204" s="1"/>
      <c r="C204" s="1"/>
      <c r="D204" s="1"/>
      <c r="E204" s="1"/>
      <c r="F204" s="1"/>
      <c r="G204" s="2"/>
      <c r="H204" s="64"/>
      <c r="I204" s="66"/>
      <c r="J204" s="6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>
      <c r="A205" s="1"/>
      <c r="B205" s="1"/>
      <c r="C205" s="1"/>
      <c r="D205" s="1"/>
      <c r="E205" s="1"/>
      <c r="F205" s="1"/>
      <c r="G205" s="2"/>
      <c r="H205" s="64"/>
      <c r="I205" s="66"/>
      <c r="J205" s="6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>
      <c r="A206" s="1"/>
      <c r="B206" s="1"/>
      <c r="C206" s="1"/>
      <c r="D206" s="1"/>
      <c r="E206" s="1"/>
      <c r="F206" s="1"/>
      <c r="G206" s="2"/>
      <c r="H206" s="64"/>
      <c r="I206" s="66"/>
      <c r="J206" s="6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>
      <c r="A207" s="1"/>
      <c r="B207" s="1"/>
      <c r="C207" s="1"/>
      <c r="D207" s="1"/>
      <c r="E207" s="1"/>
      <c r="F207" s="1"/>
      <c r="G207" s="2"/>
      <c r="H207" s="64"/>
      <c r="I207" s="66"/>
      <c r="J207" s="6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>
      <c r="A208" s="1"/>
      <c r="B208" s="1"/>
      <c r="C208" s="1"/>
      <c r="D208" s="1"/>
      <c r="E208" s="1"/>
      <c r="F208" s="1"/>
      <c r="G208" s="2"/>
      <c r="H208" s="64"/>
      <c r="I208" s="66"/>
      <c r="J208" s="6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>
      <c r="A209" s="1"/>
      <c r="B209" s="1"/>
      <c r="C209" s="1"/>
      <c r="D209" s="1"/>
      <c r="E209" s="1"/>
      <c r="F209" s="1"/>
      <c r="G209" s="2"/>
      <c r="H209" s="64"/>
      <c r="I209" s="66"/>
      <c r="J209" s="6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>
      <c r="A210" s="1"/>
      <c r="B210" s="1"/>
      <c r="C210" s="1"/>
      <c r="D210" s="1"/>
      <c r="E210" s="1"/>
      <c r="F210" s="1"/>
      <c r="G210" s="2"/>
      <c r="H210" s="64"/>
      <c r="I210" s="66"/>
      <c r="J210" s="6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>
      <c r="A211" s="1"/>
      <c r="B211" s="1"/>
      <c r="C211" s="1"/>
      <c r="D211" s="1"/>
      <c r="E211" s="1"/>
      <c r="F211" s="1"/>
      <c r="G211" s="2"/>
      <c r="H211" s="64"/>
      <c r="I211" s="66"/>
      <c r="J211" s="6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>
      <c r="A212" s="1"/>
      <c r="B212" s="1"/>
      <c r="C212" s="1"/>
      <c r="D212" s="1"/>
      <c r="E212" s="1"/>
      <c r="F212" s="1"/>
      <c r="G212" s="2"/>
      <c r="H212" s="64"/>
      <c r="I212" s="66"/>
      <c r="J212" s="6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>
      <c r="A213" s="1"/>
      <c r="B213" s="1"/>
      <c r="C213" s="1"/>
      <c r="D213" s="1"/>
      <c r="E213" s="1"/>
      <c r="F213" s="1"/>
      <c r="G213" s="2"/>
      <c r="H213" s="64"/>
      <c r="I213" s="66"/>
      <c r="J213" s="6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>
      <c r="A214" s="1"/>
      <c r="B214" s="1"/>
      <c r="C214" s="1"/>
      <c r="D214" s="1"/>
      <c r="E214" s="1"/>
      <c r="F214" s="1"/>
      <c r="G214" s="2"/>
      <c r="H214" s="64"/>
      <c r="I214" s="66"/>
      <c r="J214" s="6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>
      <c r="A215" s="1"/>
      <c r="B215" s="1"/>
      <c r="C215" s="1"/>
      <c r="D215" s="1"/>
      <c r="E215" s="1"/>
      <c r="F215" s="1"/>
      <c r="G215" s="2"/>
      <c r="H215" s="64"/>
      <c r="I215" s="66"/>
      <c r="J215" s="6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>
      <c r="A216" s="1"/>
      <c r="B216" s="1"/>
      <c r="C216" s="1"/>
      <c r="D216" s="1"/>
      <c r="E216" s="1"/>
      <c r="F216" s="1"/>
      <c r="G216" s="2"/>
      <c r="H216" s="64"/>
      <c r="I216" s="66"/>
      <c r="J216" s="6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>
      <c r="A217" s="1"/>
      <c r="B217" s="1"/>
      <c r="C217" s="1"/>
      <c r="D217" s="1"/>
      <c r="E217" s="1"/>
      <c r="F217" s="1"/>
      <c r="G217" s="2"/>
      <c r="H217" s="64"/>
      <c r="I217" s="66"/>
      <c r="J217" s="6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>
      <c r="A218" s="1"/>
      <c r="B218" s="1"/>
      <c r="C218" s="1"/>
      <c r="D218" s="1"/>
      <c r="E218" s="1"/>
      <c r="F218" s="1"/>
      <c r="G218" s="2"/>
      <c r="H218" s="64"/>
      <c r="I218" s="66"/>
      <c r="J218" s="6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>
      <c r="A219" s="1"/>
      <c r="B219" s="1"/>
      <c r="C219" s="1"/>
      <c r="D219" s="1"/>
      <c r="E219" s="1"/>
      <c r="F219" s="1"/>
      <c r="G219" s="2"/>
      <c r="H219" s="64"/>
      <c r="I219" s="66"/>
      <c r="J219" s="6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>
      <c r="A220" s="1"/>
      <c r="B220" s="1"/>
      <c r="C220" s="1"/>
      <c r="D220" s="1"/>
      <c r="E220" s="1"/>
      <c r="F220" s="1"/>
      <c r="G220" s="2"/>
      <c r="H220" s="64"/>
      <c r="I220" s="66"/>
      <c r="J220" s="6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>
      <c r="A221" s="1"/>
      <c r="B221" s="1"/>
      <c r="C221" s="1"/>
      <c r="D221" s="1"/>
      <c r="E221" s="1"/>
      <c r="F221" s="1"/>
      <c r="G221" s="2"/>
      <c r="H221" s="64"/>
      <c r="I221" s="66"/>
      <c r="J221" s="6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>
      <c r="A222" s="1"/>
      <c r="B222" s="1"/>
      <c r="C222" s="1"/>
      <c r="D222" s="1"/>
      <c r="E222" s="1"/>
      <c r="F222" s="1"/>
      <c r="G222" s="2"/>
      <c r="H222" s="64"/>
      <c r="I222" s="66"/>
      <c r="J222" s="6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>
      <c r="A223" s="1"/>
      <c r="B223" s="1"/>
      <c r="C223" s="1"/>
      <c r="D223" s="1"/>
      <c r="E223" s="1"/>
      <c r="F223" s="1"/>
      <c r="G223" s="2"/>
      <c r="H223" s="64"/>
      <c r="I223" s="66"/>
      <c r="J223" s="6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>
      <c r="A224" s="1"/>
      <c r="B224" s="1"/>
      <c r="C224" s="1"/>
      <c r="D224" s="1"/>
      <c r="E224" s="1"/>
      <c r="F224" s="1"/>
      <c r="G224" s="2"/>
      <c r="H224" s="64"/>
      <c r="I224" s="66"/>
      <c r="J224" s="6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>
      <c r="A225" s="1"/>
      <c r="B225" s="1"/>
      <c r="C225" s="1"/>
      <c r="D225" s="1"/>
      <c r="E225" s="1"/>
      <c r="F225" s="1"/>
      <c r="G225" s="2"/>
      <c r="H225" s="64"/>
      <c r="I225" s="66"/>
      <c r="J225" s="6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>
      <c r="A226" s="1"/>
      <c r="B226" s="1"/>
      <c r="C226" s="1"/>
      <c r="D226" s="1"/>
      <c r="E226" s="1"/>
      <c r="F226" s="1"/>
      <c r="G226" s="2"/>
      <c r="H226" s="64"/>
      <c r="I226" s="66"/>
      <c r="J226" s="6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>
      <c r="A227" s="1"/>
      <c r="B227" s="1"/>
      <c r="C227" s="1"/>
      <c r="D227" s="1"/>
      <c r="E227" s="1"/>
      <c r="F227" s="1"/>
      <c r="G227" s="2"/>
      <c r="H227" s="64"/>
      <c r="I227" s="66"/>
      <c r="J227" s="6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>
      <c r="A228" s="1"/>
      <c r="B228" s="1"/>
      <c r="C228" s="1"/>
      <c r="D228" s="1"/>
      <c r="E228" s="1"/>
      <c r="F228" s="1"/>
      <c r="G228" s="2"/>
      <c r="H228" s="64"/>
      <c r="I228" s="66"/>
      <c r="J228" s="6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>
      <c r="A229" s="1"/>
      <c r="B229" s="1"/>
      <c r="C229" s="1"/>
      <c r="D229" s="1"/>
      <c r="E229" s="1"/>
      <c r="F229" s="1"/>
      <c r="G229" s="2"/>
      <c r="H229" s="64"/>
      <c r="I229" s="66"/>
      <c r="J229" s="6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>
      <c r="A230" s="1"/>
      <c r="B230" s="1"/>
      <c r="C230" s="1"/>
      <c r="D230" s="1"/>
      <c r="E230" s="1"/>
      <c r="F230" s="1"/>
      <c r="G230" s="2"/>
      <c r="H230" s="64"/>
      <c r="I230" s="66"/>
      <c r="J230" s="6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>
      <c r="A231" s="1"/>
      <c r="B231" s="1"/>
      <c r="C231" s="1"/>
      <c r="D231" s="1"/>
      <c r="E231" s="1"/>
      <c r="F231" s="1"/>
      <c r="G231" s="2"/>
      <c r="H231" s="64"/>
      <c r="I231" s="66"/>
      <c r="J231" s="6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>
      <c r="A232" s="1"/>
      <c r="B232" s="1"/>
      <c r="C232" s="1"/>
      <c r="D232" s="1"/>
      <c r="E232" s="1"/>
      <c r="F232" s="1"/>
      <c r="G232" s="2"/>
      <c r="H232" s="64"/>
      <c r="I232" s="66"/>
      <c r="J232" s="6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>
      <c r="A233" s="1"/>
      <c r="B233" s="1"/>
      <c r="C233" s="1"/>
      <c r="D233" s="1"/>
      <c r="E233" s="1"/>
      <c r="F233" s="1"/>
      <c r="G233" s="2"/>
      <c r="H233" s="64"/>
      <c r="I233" s="66"/>
      <c r="J233" s="6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>
      <c r="A234" s="1"/>
      <c r="B234" s="1"/>
      <c r="C234" s="1"/>
      <c r="D234" s="1"/>
      <c r="E234" s="1"/>
      <c r="F234" s="1"/>
      <c r="G234" s="2"/>
      <c r="H234" s="64"/>
      <c r="I234" s="66"/>
      <c r="J234" s="6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>
      <c r="A235" s="1"/>
      <c r="B235" s="1"/>
      <c r="C235" s="1"/>
      <c r="D235" s="1"/>
      <c r="E235" s="1"/>
      <c r="F235" s="1"/>
      <c r="G235" s="2"/>
      <c r="H235" s="64"/>
      <c r="I235" s="66"/>
      <c r="J235" s="6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>
      <c r="A236" s="1"/>
      <c r="B236" s="1"/>
      <c r="C236" s="1"/>
      <c r="D236" s="1"/>
      <c r="E236" s="1"/>
      <c r="F236" s="1"/>
      <c r="G236" s="2"/>
      <c r="H236" s="64"/>
      <c r="I236" s="66"/>
      <c r="J236" s="6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>
      <c r="A237" s="1"/>
      <c r="B237" s="1"/>
      <c r="C237" s="1"/>
      <c r="D237" s="1"/>
      <c r="E237" s="1"/>
      <c r="F237" s="1"/>
      <c r="G237" s="2"/>
      <c r="H237" s="64"/>
      <c r="I237" s="66"/>
      <c r="J237" s="6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>
      <c r="A238" s="1"/>
      <c r="B238" s="1"/>
      <c r="C238" s="1"/>
      <c r="D238" s="1"/>
      <c r="E238" s="1"/>
      <c r="F238" s="1"/>
      <c r="G238" s="2"/>
      <c r="H238" s="64"/>
      <c r="I238" s="66"/>
      <c r="J238" s="6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>
      <c r="A239" s="1"/>
      <c r="B239" s="1"/>
      <c r="C239" s="1"/>
      <c r="D239" s="1"/>
      <c r="E239" s="1"/>
      <c r="F239" s="1"/>
      <c r="G239" s="2"/>
      <c r="H239" s="64"/>
      <c r="I239" s="66"/>
      <c r="J239" s="6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>
      <c r="A240" s="1"/>
      <c r="B240" s="1"/>
      <c r="C240" s="1"/>
      <c r="D240" s="1"/>
      <c r="E240" s="1"/>
      <c r="F240" s="1"/>
      <c r="G240" s="2"/>
      <c r="H240" s="64"/>
      <c r="I240" s="66"/>
      <c r="J240" s="6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>
      <c r="A241" s="1"/>
      <c r="B241" s="1"/>
      <c r="C241" s="1"/>
      <c r="D241" s="1"/>
      <c r="E241" s="1"/>
      <c r="F241" s="1"/>
      <c r="G241" s="2"/>
      <c r="H241" s="64"/>
      <c r="I241" s="66"/>
      <c r="J241" s="6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>
      <c r="A242" s="1"/>
      <c r="B242" s="1"/>
      <c r="C242" s="1"/>
      <c r="D242" s="1"/>
      <c r="E242" s="1"/>
      <c r="F242" s="1"/>
      <c r="G242" s="2"/>
      <c r="H242" s="64"/>
      <c r="I242" s="66"/>
      <c r="J242" s="6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>
      <c r="A243" s="1"/>
      <c r="B243" s="1"/>
      <c r="C243" s="1"/>
      <c r="D243" s="1"/>
      <c r="E243" s="1"/>
      <c r="F243" s="1"/>
      <c r="G243" s="2"/>
      <c r="H243" s="64"/>
      <c r="I243" s="66"/>
      <c r="J243" s="6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>
      <c r="A244" s="1"/>
      <c r="B244" s="1"/>
      <c r="C244" s="1"/>
      <c r="D244" s="1"/>
      <c r="E244" s="1"/>
      <c r="F244" s="1"/>
      <c r="G244" s="2"/>
      <c r="H244" s="64"/>
      <c r="I244" s="66"/>
      <c r="J244" s="6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>
      <c r="A245" s="1"/>
      <c r="B245" s="1"/>
      <c r="C245" s="1"/>
      <c r="D245" s="1"/>
      <c r="E245" s="1"/>
      <c r="F245" s="1"/>
      <c r="G245" s="2"/>
      <c r="H245" s="64"/>
      <c r="I245" s="66"/>
      <c r="J245" s="6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>
      <c r="A246" s="1"/>
      <c r="B246" s="1"/>
      <c r="C246" s="1"/>
      <c r="D246" s="1"/>
      <c r="E246" s="1"/>
      <c r="F246" s="1"/>
      <c r="G246" s="2"/>
      <c r="H246" s="64"/>
      <c r="I246" s="66"/>
      <c r="J246" s="6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>
      <c r="A247" s="1"/>
      <c r="B247" s="1"/>
      <c r="C247" s="1"/>
      <c r="D247" s="1"/>
      <c r="E247" s="1"/>
      <c r="F247" s="1"/>
      <c r="G247" s="2"/>
      <c r="H247" s="64"/>
      <c r="I247" s="66"/>
      <c r="J247" s="6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>
      <c r="A248" s="1"/>
      <c r="B248" s="1"/>
      <c r="C248" s="1"/>
      <c r="D248" s="1"/>
      <c r="E248" s="1"/>
      <c r="F248" s="1"/>
      <c r="G248" s="2"/>
      <c r="H248" s="64"/>
      <c r="I248" s="66"/>
      <c r="J248" s="6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>
      <c r="A249" s="1"/>
      <c r="B249" s="1"/>
      <c r="C249" s="1"/>
      <c r="D249" s="1"/>
      <c r="E249" s="1"/>
      <c r="F249" s="1"/>
      <c r="G249" s="2"/>
      <c r="H249" s="64"/>
      <c r="I249" s="66"/>
      <c r="J249" s="6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>
      <c r="A250" s="1"/>
      <c r="B250" s="1"/>
      <c r="C250" s="1"/>
      <c r="D250" s="1"/>
      <c r="E250" s="1"/>
      <c r="F250" s="1"/>
      <c r="G250" s="2"/>
      <c r="H250" s="64"/>
      <c r="I250" s="66"/>
      <c r="J250" s="6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>
      <c r="A251" s="1"/>
      <c r="B251" s="1"/>
      <c r="C251" s="1"/>
      <c r="D251" s="1"/>
      <c r="E251" s="1"/>
      <c r="F251" s="1"/>
      <c r="G251" s="2"/>
      <c r="H251" s="64"/>
      <c r="I251" s="66"/>
      <c r="J251" s="6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>
      <c r="A252" s="1"/>
      <c r="B252" s="1"/>
      <c r="C252" s="1"/>
      <c r="D252" s="1"/>
      <c r="E252" s="1"/>
      <c r="F252" s="1"/>
      <c r="G252" s="2"/>
      <c r="H252" s="64"/>
      <c r="I252" s="66"/>
      <c r="J252" s="6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>
      <c r="A253" s="1"/>
      <c r="B253" s="1"/>
      <c r="C253" s="1"/>
      <c r="D253" s="1"/>
      <c r="E253" s="1"/>
      <c r="F253" s="1"/>
      <c r="G253" s="2"/>
      <c r="H253" s="64"/>
      <c r="I253" s="66"/>
      <c r="J253" s="6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>
      <c r="A254" s="1"/>
      <c r="B254" s="1"/>
      <c r="C254" s="1"/>
      <c r="D254" s="1"/>
      <c r="E254" s="1"/>
      <c r="F254" s="1"/>
      <c r="G254" s="2"/>
      <c r="H254" s="64"/>
      <c r="I254" s="66"/>
      <c r="J254" s="6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>
      <c r="A255" s="1"/>
      <c r="B255" s="1"/>
      <c r="C255" s="1"/>
      <c r="D255" s="1"/>
      <c r="E255" s="1"/>
      <c r="F255" s="1"/>
      <c r="G255" s="2"/>
      <c r="H255" s="64"/>
      <c r="I255" s="66"/>
      <c r="J255" s="6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>
      <c r="A256" s="1"/>
      <c r="B256" s="1"/>
      <c r="C256" s="1"/>
      <c r="D256" s="1"/>
      <c r="E256" s="1"/>
      <c r="F256" s="1"/>
      <c r="G256" s="2"/>
      <c r="H256" s="64"/>
      <c r="I256" s="66"/>
      <c r="J256" s="6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>
      <c r="A257" s="1"/>
      <c r="B257" s="1"/>
      <c r="C257" s="1"/>
      <c r="D257" s="1"/>
      <c r="E257" s="1"/>
      <c r="F257" s="1"/>
      <c r="G257" s="2"/>
      <c r="H257" s="64"/>
      <c r="I257" s="66"/>
      <c r="J257" s="6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>
      <c r="A258" s="1"/>
      <c r="B258" s="1"/>
      <c r="C258" s="1"/>
      <c r="D258" s="1"/>
      <c r="E258" s="1"/>
      <c r="F258" s="1"/>
      <c r="G258" s="2"/>
      <c r="H258" s="64"/>
      <c r="I258" s="66"/>
      <c r="J258" s="6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>
      <c r="A259" s="1"/>
      <c r="B259" s="1"/>
      <c r="C259" s="1"/>
      <c r="D259" s="1"/>
      <c r="E259" s="1"/>
      <c r="F259" s="1"/>
      <c r="G259" s="2"/>
      <c r="H259" s="64"/>
      <c r="I259" s="66"/>
      <c r="J259" s="6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>
      <c r="A260" s="1"/>
      <c r="B260" s="1"/>
      <c r="C260" s="1"/>
      <c r="D260" s="1"/>
      <c r="E260" s="1"/>
      <c r="F260" s="1"/>
      <c r="G260" s="2"/>
      <c r="H260" s="64"/>
      <c r="I260" s="66"/>
      <c r="J260" s="6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>
      <c r="A261" s="1"/>
      <c r="B261" s="1"/>
      <c r="C261" s="1"/>
      <c r="D261" s="1"/>
      <c r="E261" s="1"/>
      <c r="F261" s="1"/>
      <c r="G261" s="2"/>
      <c r="H261" s="64"/>
      <c r="I261" s="66"/>
      <c r="J261" s="6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>
      <c r="A262" s="1"/>
      <c r="B262" s="1"/>
      <c r="C262" s="1"/>
      <c r="D262" s="1"/>
      <c r="E262" s="1"/>
      <c r="F262" s="1"/>
      <c r="G262" s="2"/>
      <c r="H262" s="64"/>
      <c r="I262" s="66"/>
      <c r="J262" s="6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>
      <c r="A263" s="1"/>
      <c r="B263" s="1"/>
      <c r="C263" s="1"/>
      <c r="D263" s="1"/>
      <c r="E263" s="1"/>
      <c r="F263" s="1"/>
      <c r="G263" s="2"/>
      <c r="H263" s="64"/>
      <c r="I263" s="66"/>
      <c r="J263" s="6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>
      <c r="A264" s="1"/>
      <c r="B264" s="1"/>
      <c r="C264" s="1"/>
      <c r="D264" s="1"/>
      <c r="E264" s="1"/>
      <c r="F264" s="1"/>
      <c r="G264" s="2"/>
      <c r="H264" s="64"/>
      <c r="I264" s="66"/>
      <c r="J264" s="6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>
      <c r="A265" s="1"/>
      <c r="B265" s="1"/>
      <c r="C265" s="1"/>
      <c r="D265" s="1"/>
      <c r="E265" s="1"/>
      <c r="F265" s="1"/>
      <c r="G265" s="2"/>
      <c r="H265" s="64"/>
      <c r="I265" s="66"/>
      <c r="J265" s="6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>
      <c r="A266" s="1"/>
      <c r="B266" s="1"/>
      <c r="C266" s="1"/>
      <c r="D266" s="1"/>
      <c r="E266" s="1"/>
      <c r="F266" s="1"/>
      <c r="G266" s="2"/>
      <c r="H266" s="64"/>
      <c r="I266" s="66"/>
      <c r="J266" s="6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>
      <c r="A267" s="1"/>
      <c r="B267" s="1"/>
      <c r="C267" s="1"/>
      <c r="D267" s="1"/>
      <c r="E267" s="1"/>
      <c r="F267" s="1"/>
      <c r="G267" s="2"/>
      <c r="H267" s="64"/>
      <c r="I267" s="66"/>
      <c r="J267" s="6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>
      <c r="A268" s="1"/>
      <c r="B268" s="1"/>
      <c r="C268" s="1"/>
      <c r="D268" s="1"/>
      <c r="E268" s="1"/>
      <c r="F268" s="1"/>
      <c r="G268" s="2"/>
      <c r="H268" s="64"/>
      <c r="I268" s="66"/>
      <c r="J268" s="6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>
      <c r="A269" s="1"/>
      <c r="B269" s="1"/>
      <c r="C269" s="1"/>
      <c r="D269" s="1"/>
      <c r="E269" s="1"/>
      <c r="F269" s="1"/>
      <c r="G269" s="2"/>
      <c r="H269" s="64"/>
      <c r="I269" s="66"/>
      <c r="J269" s="6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>
      <c r="A270" s="1"/>
      <c r="B270" s="1"/>
      <c r="C270" s="1"/>
      <c r="D270" s="1"/>
      <c r="E270" s="1"/>
      <c r="F270" s="1"/>
      <c r="G270" s="2"/>
      <c r="H270" s="64"/>
      <c r="I270" s="66"/>
      <c r="J270" s="6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>
      <c r="A271" s="1"/>
      <c r="B271" s="1"/>
      <c r="C271" s="1"/>
      <c r="D271" s="1"/>
      <c r="E271" s="1"/>
      <c r="F271" s="1"/>
      <c r="G271" s="2"/>
      <c r="H271" s="64"/>
      <c r="I271" s="66"/>
      <c r="J271" s="6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>
      <c r="A272" s="1"/>
      <c r="B272" s="1"/>
      <c r="C272" s="1"/>
      <c r="D272" s="1"/>
      <c r="E272" s="1"/>
      <c r="F272" s="1"/>
      <c r="G272" s="2"/>
      <c r="H272" s="64"/>
      <c r="I272" s="66"/>
      <c r="J272" s="6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>
      <c r="A273" s="1"/>
      <c r="B273" s="1"/>
      <c r="C273" s="1"/>
      <c r="D273" s="1"/>
      <c r="E273" s="1"/>
      <c r="F273" s="1"/>
      <c r="G273" s="2"/>
      <c r="H273" s="64"/>
      <c r="I273" s="66"/>
      <c r="J273" s="6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>
      <c r="A274" s="1"/>
      <c r="B274" s="1"/>
      <c r="C274" s="1"/>
      <c r="D274" s="1"/>
      <c r="E274" s="1"/>
      <c r="F274" s="1"/>
      <c r="G274" s="2"/>
      <c r="H274" s="64"/>
      <c r="I274" s="66"/>
      <c r="J274" s="6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>
      <c r="A275" s="1"/>
      <c r="B275" s="1"/>
      <c r="C275" s="1"/>
      <c r="D275" s="1"/>
      <c r="E275" s="1"/>
      <c r="F275" s="1"/>
      <c r="G275" s="2"/>
      <c r="H275" s="64"/>
      <c r="I275" s="66"/>
      <c r="J275" s="6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>
      <c r="A276" s="1"/>
      <c r="B276" s="1"/>
      <c r="C276" s="1"/>
      <c r="D276" s="1"/>
      <c r="E276" s="1"/>
      <c r="F276" s="1"/>
      <c r="G276" s="2"/>
      <c r="H276" s="64"/>
      <c r="I276" s="66"/>
      <c r="J276" s="6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>
      <c r="A277" s="1"/>
      <c r="B277" s="1"/>
      <c r="C277" s="1"/>
      <c r="D277" s="1"/>
      <c r="E277" s="1"/>
      <c r="F277" s="1"/>
      <c r="G277" s="2"/>
      <c r="H277" s="64"/>
      <c r="I277" s="66"/>
      <c r="J277" s="6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>
      <c r="A278" s="1"/>
      <c r="B278" s="1"/>
      <c r="C278" s="1"/>
      <c r="D278" s="1"/>
      <c r="E278" s="1"/>
      <c r="F278" s="1"/>
      <c r="G278" s="2"/>
      <c r="H278" s="64"/>
      <c r="I278" s="66"/>
      <c r="J278" s="6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>
      <c r="A279" s="1"/>
      <c r="B279" s="1"/>
      <c r="C279" s="1"/>
      <c r="D279" s="1"/>
      <c r="E279" s="1"/>
      <c r="F279" s="1"/>
      <c r="G279" s="2"/>
      <c r="H279" s="64"/>
      <c r="I279" s="66"/>
      <c r="J279" s="6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>
      <c r="A280" s="1"/>
      <c r="B280" s="1"/>
      <c r="C280" s="1"/>
      <c r="D280" s="1"/>
      <c r="E280" s="1"/>
      <c r="F280" s="1"/>
      <c r="G280" s="2"/>
      <c r="H280" s="64"/>
      <c r="I280" s="66"/>
      <c r="J280" s="6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>
      <c r="A281" s="1"/>
      <c r="B281" s="1"/>
      <c r="C281" s="1"/>
      <c r="D281" s="1"/>
      <c r="E281" s="1"/>
      <c r="F281" s="1"/>
      <c r="G281" s="2"/>
      <c r="H281" s="64"/>
      <c r="I281" s="66"/>
      <c r="J281" s="6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>
      <c r="A282" s="1"/>
      <c r="B282" s="1"/>
      <c r="C282" s="1"/>
      <c r="D282" s="1"/>
      <c r="E282" s="1"/>
      <c r="F282" s="1"/>
      <c r="G282" s="2"/>
      <c r="H282" s="64"/>
      <c r="I282" s="66"/>
      <c r="J282" s="6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>
      <c r="A283" s="1"/>
      <c r="B283" s="1"/>
      <c r="C283" s="1"/>
      <c r="D283" s="1"/>
      <c r="E283" s="1"/>
      <c r="F283" s="1"/>
      <c r="G283" s="2"/>
      <c r="H283" s="64"/>
      <c r="I283" s="66"/>
      <c r="J283" s="6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>
      <c r="A284" s="1"/>
      <c r="B284" s="1"/>
      <c r="C284" s="1"/>
      <c r="D284" s="1"/>
      <c r="E284" s="1"/>
      <c r="F284" s="1"/>
      <c r="G284" s="2"/>
      <c r="H284" s="64"/>
      <c r="I284" s="66"/>
      <c r="J284" s="6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>
      <c r="A285" s="1"/>
      <c r="B285" s="1"/>
      <c r="C285" s="1"/>
      <c r="D285" s="1"/>
      <c r="E285" s="1"/>
      <c r="F285" s="1"/>
      <c r="G285" s="2"/>
      <c r="H285" s="64"/>
      <c r="I285" s="66"/>
      <c r="J285" s="6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>
      <c r="A286" s="1"/>
      <c r="B286" s="1"/>
      <c r="C286" s="1"/>
      <c r="D286" s="1"/>
      <c r="E286" s="1"/>
      <c r="F286" s="1"/>
      <c r="G286" s="2"/>
      <c r="H286" s="64"/>
      <c r="I286" s="66"/>
      <c r="J286" s="6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>
      <c r="A287" s="1"/>
      <c r="B287" s="1"/>
      <c r="C287" s="1"/>
      <c r="D287" s="1"/>
      <c r="E287" s="1"/>
      <c r="F287" s="1"/>
      <c r="G287" s="2"/>
      <c r="H287" s="64"/>
      <c r="I287" s="66"/>
      <c r="J287" s="6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>
      <c r="A288" s="1"/>
      <c r="B288" s="1"/>
      <c r="C288" s="1"/>
      <c r="D288" s="1"/>
      <c r="E288" s="1"/>
      <c r="F288" s="1"/>
      <c r="G288" s="2"/>
      <c r="H288" s="64"/>
      <c r="I288" s="66"/>
      <c r="J288" s="6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>
      <c r="A289" s="1"/>
      <c r="B289" s="1"/>
      <c r="C289" s="1"/>
      <c r="D289" s="1"/>
      <c r="E289" s="1"/>
      <c r="F289" s="1"/>
      <c r="G289" s="2"/>
      <c r="H289" s="64"/>
      <c r="I289" s="66"/>
      <c r="J289" s="6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>
      <c r="A290" s="1"/>
      <c r="B290" s="1"/>
      <c r="C290" s="1"/>
      <c r="D290" s="1"/>
      <c r="E290" s="1"/>
      <c r="F290" s="1"/>
      <c r="G290" s="2"/>
      <c r="H290" s="64"/>
      <c r="I290" s="66"/>
      <c r="J290" s="6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>
      <c r="A291" s="1"/>
      <c r="B291" s="1"/>
      <c r="C291" s="1"/>
      <c r="D291" s="1"/>
      <c r="E291" s="1"/>
      <c r="F291" s="1"/>
      <c r="G291" s="2"/>
      <c r="H291" s="64"/>
      <c r="I291" s="66"/>
      <c r="J291" s="6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>
      <c r="A292" s="1"/>
      <c r="B292" s="1"/>
      <c r="C292" s="1"/>
      <c r="D292" s="1"/>
      <c r="E292" s="1"/>
      <c r="F292" s="1"/>
      <c r="G292" s="2"/>
      <c r="H292" s="64"/>
      <c r="I292" s="66"/>
      <c r="J292" s="6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>
      <c r="A293" s="1"/>
      <c r="B293" s="1"/>
      <c r="C293" s="1"/>
      <c r="D293" s="1"/>
      <c r="E293" s="1"/>
      <c r="F293" s="1"/>
      <c r="G293" s="2"/>
      <c r="H293" s="64"/>
      <c r="I293" s="66"/>
      <c r="J293" s="6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>
      <c r="A294" s="1"/>
      <c r="B294" s="1"/>
      <c r="C294" s="1"/>
      <c r="D294" s="1"/>
      <c r="E294" s="1"/>
      <c r="F294" s="1"/>
      <c r="G294" s="2"/>
      <c r="H294" s="64"/>
      <c r="I294" s="66"/>
      <c r="J294" s="6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>
      <c r="A295" s="1"/>
      <c r="B295" s="1"/>
      <c r="C295" s="1"/>
      <c r="D295" s="1"/>
      <c r="E295" s="1"/>
      <c r="F295" s="1"/>
      <c r="G295" s="2"/>
      <c r="H295" s="64"/>
      <c r="I295" s="66"/>
      <c r="J295" s="6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>
      <c r="A296" s="1"/>
      <c r="B296" s="1"/>
      <c r="C296" s="1"/>
      <c r="D296" s="1"/>
      <c r="E296" s="1"/>
      <c r="F296" s="1"/>
      <c r="G296" s="2"/>
      <c r="H296" s="64"/>
      <c r="I296" s="66"/>
      <c r="J296" s="6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>
      <c r="A297" s="1"/>
      <c r="B297" s="1"/>
      <c r="C297" s="1"/>
      <c r="D297" s="1"/>
      <c r="E297" s="1"/>
      <c r="F297" s="1"/>
      <c r="G297" s="2"/>
      <c r="H297" s="64"/>
      <c r="I297" s="66"/>
      <c r="J297" s="6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>
      <c r="A298" s="1"/>
      <c r="B298" s="1"/>
      <c r="C298" s="1"/>
      <c r="D298" s="1"/>
      <c r="E298" s="1"/>
      <c r="F298" s="1"/>
      <c r="G298" s="2"/>
      <c r="H298" s="64"/>
      <c r="I298" s="66"/>
      <c r="J298" s="6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>
      <c r="A299" s="1"/>
      <c r="B299" s="1"/>
      <c r="C299" s="1"/>
      <c r="D299" s="1"/>
      <c r="E299" s="1"/>
      <c r="F299" s="1"/>
      <c r="G299" s="2"/>
      <c r="H299" s="64"/>
      <c r="I299" s="66"/>
      <c r="J299" s="6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>
      <c r="A300" s="1"/>
      <c r="B300" s="1"/>
      <c r="C300" s="1"/>
      <c r="D300" s="1"/>
      <c r="E300" s="1"/>
      <c r="F300" s="1"/>
      <c r="G300" s="2"/>
      <c r="H300" s="64"/>
      <c r="I300" s="66"/>
      <c r="J300" s="6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>
      <c r="A301" s="1"/>
      <c r="B301" s="1"/>
      <c r="C301" s="1"/>
      <c r="D301" s="1"/>
      <c r="E301" s="1"/>
      <c r="F301" s="1"/>
      <c r="G301" s="2"/>
      <c r="H301" s="64"/>
      <c r="I301" s="66"/>
      <c r="J301" s="6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>
      <c r="A302" s="1"/>
      <c r="B302" s="1"/>
      <c r="C302" s="1"/>
      <c r="D302" s="1"/>
      <c r="E302" s="1"/>
      <c r="F302" s="1"/>
      <c r="G302" s="2"/>
      <c r="H302" s="64"/>
      <c r="I302" s="66"/>
      <c r="J302" s="6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>
      <c r="A303" s="1"/>
      <c r="B303" s="1"/>
      <c r="C303" s="1"/>
      <c r="D303" s="1"/>
      <c r="E303" s="1"/>
      <c r="F303" s="1"/>
      <c r="G303" s="2"/>
      <c r="H303" s="64"/>
      <c r="I303" s="66"/>
      <c r="J303" s="6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>
      <c r="A304" s="1"/>
      <c r="B304" s="1"/>
      <c r="C304" s="1"/>
      <c r="D304" s="1"/>
      <c r="E304" s="1"/>
      <c r="F304" s="1"/>
      <c r="G304" s="2"/>
      <c r="H304" s="64"/>
      <c r="I304" s="66"/>
      <c r="J304" s="6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>
      <c r="A305" s="1"/>
      <c r="B305" s="1"/>
      <c r="C305" s="1"/>
      <c r="D305" s="1"/>
      <c r="E305" s="1"/>
      <c r="F305" s="1"/>
      <c r="G305" s="2"/>
      <c r="H305" s="64"/>
      <c r="I305" s="66"/>
      <c r="J305" s="6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>
      <c r="A306" s="1"/>
      <c r="B306" s="1"/>
      <c r="C306" s="1"/>
      <c r="D306" s="1"/>
      <c r="E306" s="1"/>
      <c r="F306" s="1"/>
      <c r="G306" s="2"/>
      <c r="H306" s="64"/>
      <c r="I306" s="66"/>
      <c r="J306" s="6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>
      <c r="A307" s="1"/>
      <c r="B307" s="1"/>
      <c r="C307" s="1"/>
      <c r="D307" s="1"/>
      <c r="E307" s="1"/>
      <c r="F307" s="1"/>
      <c r="G307" s="2"/>
      <c r="H307" s="64"/>
      <c r="I307" s="66"/>
      <c r="J307" s="6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>
      <c r="A308" s="1"/>
      <c r="B308" s="1"/>
      <c r="C308" s="1"/>
      <c r="D308" s="1"/>
      <c r="E308" s="1"/>
      <c r="F308" s="1"/>
      <c r="G308" s="2"/>
      <c r="H308" s="64"/>
      <c r="I308" s="66"/>
      <c r="J308" s="6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>
      <c r="A309" s="1"/>
      <c r="B309" s="1"/>
      <c r="C309" s="1"/>
      <c r="D309" s="1"/>
      <c r="E309" s="1"/>
      <c r="F309" s="1"/>
      <c r="G309" s="2"/>
      <c r="H309" s="64"/>
      <c r="I309" s="66"/>
      <c r="J309" s="6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>
      <c r="A310" s="1"/>
      <c r="B310" s="1"/>
      <c r="C310" s="1"/>
      <c r="D310" s="1"/>
      <c r="E310" s="1"/>
      <c r="F310" s="1"/>
      <c r="G310" s="2"/>
      <c r="H310" s="64"/>
      <c r="I310" s="66"/>
      <c r="J310" s="6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>
      <c r="A311" s="1"/>
      <c r="B311" s="1"/>
      <c r="C311" s="1"/>
      <c r="D311" s="1"/>
      <c r="E311" s="1"/>
      <c r="F311" s="1"/>
      <c r="G311" s="2"/>
      <c r="H311" s="64"/>
      <c r="I311" s="66"/>
      <c r="J311" s="6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>
      <c r="A312" s="1"/>
      <c r="B312" s="1"/>
      <c r="C312" s="1"/>
      <c r="D312" s="1"/>
      <c r="E312" s="1"/>
      <c r="F312" s="1"/>
      <c r="G312" s="2"/>
      <c r="H312" s="64"/>
      <c r="I312" s="66"/>
      <c r="J312" s="6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>
      <c r="A313" s="1"/>
      <c r="B313" s="1"/>
      <c r="C313" s="1"/>
      <c r="D313" s="1"/>
      <c r="E313" s="1"/>
      <c r="F313" s="1"/>
      <c r="G313" s="2"/>
      <c r="H313" s="64"/>
      <c r="I313" s="66"/>
      <c r="J313" s="6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>
      <c r="A314" s="1"/>
      <c r="B314" s="1"/>
      <c r="C314" s="1"/>
      <c r="D314" s="1"/>
      <c r="E314" s="1"/>
      <c r="F314" s="1"/>
      <c r="G314" s="2"/>
      <c r="H314" s="64"/>
      <c r="I314" s="66"/>
      <c r="J314" s="6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>
      <c r="A315" s="1"/>
      <c r="B315" s="1"/>
      <c r="C315" s="1"/>
      <c r="D315" s="1"/>
      <c r="E315" s="1"/>
      <c r="F315" s="1"/>
      <c r="G315" s="2"/>
      <c r="H315" s="64"/>
      <c r="I315" s="66"/>
      <c r="J315" s="6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>
      <c r="A316" s="1"/>
      <c r="B316" s="1"/>
      <c r="C316" s="1"/>
      <c r="D316" s="1"/>
      <c r="E316" s="1"/>
      <c r="F316" s="1"/>
      <c r="G316" s="2"/>
      <c r="H316" s="64"/>
      <c r="I316" s="66"/>
      <c r="J316" s="6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>
      <c r="A317" s="1"/>
      <c r="B317" s="1"/>
      <c r="C317" s="1"/>
      <c r="D317" s="1"/>
      <c r="E317" s="1"/>
      <c r="F317" s="1"/>
      <c r="G317" s="2"/>
      <c r="H317" s="64"/>
      <c r="I317" s="66"/>
      <c r="J317" s="6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>
      <c r="A318" s="1"/>
      <c r="B318" s="1"/>
      <c r="C318" s="1"/>
      <c r="D318" s="1"/>
      <c r="E318" s="1"/>
      <c r="F318" s="1"/>
      <c r="G318" s="2"/>
      <c r="H318" s="64"/>
      <c r="I318" s="66"/>
      <c r="J318" s="6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>
      <c r="A319" s="1"/>
      <c r="B319" s="1"/>
      <c r="C319" s="1"/>
      <c r="D319" s="1"/>
      <c r="E319" s="1"/>
      <c r="F319" s="1"/>
      <c r="G319" s="2"/>
      <c r="H319" s="64"/>
      <c r="I319" s="66"/>
      <c r="J319" s="6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>
      <c r="A320" s="1"/>
      <c r="B320" s="1"/>
      <c r="C320" s="1"/>
      <c r="D320" s="1"/>
      <c r="E320" s="1"/>
      <c r="F320" s="1"/>
      <c r="G320" s="2"/>
      <c r="H320" s="64"/>
      <c r="I320" s="66"/>
      <c r="J320" s="6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>
      <c r="A321" s="1"/>
      <c r="B321" s="1"/>
      <c r="C321" s="1"/>
      <c r="D321" s="1"/>
      <c r="E321" s="1"/>
      <c r="F321" s="1"/>
      <c r="G321" s="2"/>
      <c r="H321" s="64"/>
      <c r="I321" s="66"/>
      <c r="J321" s="6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>
      <c r="A322" s="1"/>
      <c r="B322" s="1"/>
      <c r="C322" s="1"/>
      <c r="D322" s="1"/>
      <c r="E322" s="1"/>
      <c r="F322" s="1"/>
      <c r="G322" s="2"/>
      <c r="H322" s="64"/>
      <c r="I322" s="66"/>
      <c r="J322" s="6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>
      <c r="A323" s="1"/>
      <c r="B323" s="1"/>
      <c r="C323" s="1"/>
      <c r="D323" s="1"/>
      <c r="E323" s="1"/>
      <c r="F323" s="1"/>
      <c r="G323" s="2"/>
      <c r="H323" s="64"/>
      <c r="I323" s="66"/>
      <c r="J323" s="6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>
      <c r="A324" s="1"/>
      <c r="B324" s="1"/>
      <c r="C324" s="1"/>
      <c r="D324" s="1"/>
      <c r="E324" s="1"/>
      <c r="F324" s="1"/>
      <c r="G324" s="2"/>
      <c r="H324" s="64"/>
      <c r="I324" s="66"/>
      <c r="J324" s="6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>
      <c r="A325" s="1"/>
      <c r="B325" s="1"/>
      <c r="C325" s="1"/>
      <c r="D325" s="1"/>
      <c r="E325" s="1"/>
      <c r="F325" s="1"/>
      <c r="G325" s="2"/>
      <c r="H325" s="64"/>
      <c r="I325" s="66"/>
      <c r="J325" s="6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>
      <c r="A326" s="1"/>
      <c r="B326" s="1"/>
      <c r="C326" s="1"/>
      <c r="D326" s="1"/>
      <c r="E326" s="1"/>
      <c r="F326" s="1"/>
      <c r="G326" s="2"/>
      <c r="H326" s="64"/>
      <c r="I326" s="66"/>
      <c r="J326" s="6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>
      <c r="A327" s="1"/>
      <c r="B327" s="1"/>
      <c r="C327" s="1"/>
      <c r="D327" s="1"/>
      <c r="E327" s="1"/>
      <c r="F327" s="1"/>
      <c r="G327" s="2"/>
      <c r="H327" s="64"/>
      <c r="I327" s="66"/>
      <c r="J327" s="6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>
      <c r="A328" s="1"/>
      <c r="B328" s="1"/>
      <c r="C328" s="1"/>
      <c r="D328" s="1"/>
      <c r="E328" s="1"/>
      <c r="F328" s="1"/>
      <c r="G328" s="2"/>
      <c r="H328" s="64"/>
      <c r="I328" s="66"/>
      <c r="J328" s="6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>
      <c r="A329" s="1"/>
      <c r="B329" s="1"/>
      <c r="C329" s="1"/>
      <c r="D329" s="1"/>
      <c r="E329" s="1"/>
      <c r="F329" s="1"/>
      <c r="G329" s="2"/>
      <c r="H329" s="64"/>
      <c r="I329" s="66"/>
      <c r="J329" s="6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>
      <c r="A330" s="1"/>
      <c r="B330" s="1"/>
      <c r="C330" s="1"/>
      <c r="D330" s="1"/>
      <c r="E330" s="1"/>
      <c r="F330" s="1"/>
      <c r="G330" s="2"/>
      <c r="H330" s="64"/>
      <c r="I330" s="66"/>
      <c r="J330" s="6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>
      <c r="A331" s="1"/>
      <c r="B331" s="1"/>
      <c r="C331" s="1"/>
      <c r="D331" s="1"/>
      <c r="E331" s="1"/>
      <c r="F331" s="1"/>
      <c r="G331" s="2"/>
      <c r="H331" s="64"/>
      <c r="I331" s="66"/>
      <c r="J331" s="6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>
      <c r="A332" s="1"/>
      <c r="B332" s="1"/>
      <c r="C332" s="1"/>
      <c r="D332" s="1"/>
      <c r="E332" s="1"/>
      <c r="F332" s="1"/>
      <c r="G332" s="2"/>
      <c r="H332" s="64"/>
      <c r="I332" s="66"/>
      <c r="J332" s="6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>
      <c r="A333" s="1"/>
      <c r="B333" s="1"/>
      <c r="C333" s="1"/>
      <c r="D333" s="1"/>
      <c r="E333" s="1"/>
      <c r="F333" s="1"/>
      <c r="G333" s="2"/>
      <c r="H333" s="64"/>
      <c r="I333" s="66"/>
      <c r="J333" s="6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>
      <c r="A334" s="1"/>
      <c r="B334" s="1"/>
      <c r="C334" s="1"/>
      <c r="D334" s="1"/>
      <c r="E334" s="1"/>
      <c r="F334" s="1"/>
      <c r="G334" s="2"/>
      <c r="H334" s="64"/>
      <c r="I334" s="66"/>
      <c r="J334" s="6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>
      <c r="A335" s="1"/>
      <c r="B335" s="1"/>
      <c r="C335" s="1"/>
      <c r="D335" s="1"/>
      <c r="E335" s="1"/>
      <c r="F335" s="1"/>
      <c r="G335" s="2"/>
      <c r="H335" s="64"/>
      <c r="I335" s="66"/>
      <c r="J335" s="6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>
      <c r="A336" s="1"/>
      <c r="B336" s="1"/>
      <c r="C336" s="1"/>
      <c r="D336" s="1"/>
      <c r="E336" s="1"/>
      <c r="F336" s="1"/>
      <c r="G336" s="2"/>
      <c r="H336" s="64"/>
      <c r="I336" s="66"/>
      <c r="J336" s="6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>
      <c r="A337" s="1"/>
      <c r="B337" s="1"/>
      <c r="C337" s="1"/>
      <c r="D337" s="1"/>
      <c r="E337" s="1"/>
      <c r="F337" s="1"/>
      <c r="G337" s="2"/>
      <c r="H337" s="64"/>
      <c r="I337" s="66"/>
      <c r="J337" s="6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>
      <c r="A338" s="1"/>
      <c r="B338" s="1"/>
      <c r="C338" s="1"/>
      <c r="D338" s="1"/>
      <c r="E338" s="1"/>
      <c r="F338" s="1"/>
      <c r="G338" s="2"/>
      <c r="H338" s="64"/>
      <c r="I338" s="66"/>
      <c r="J338" s="6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>
      <c r="A339" s="1"/>
      <c r="B339" s="1"/>
      <c r="C339" s="1"/>
      <c r="D339" s="1"/>
      <c r="E339" s="1"/>
      <c r="F339" s="1"/>
      <c r="G339" s="2"/>
      <c r="H339" s="64"/>
      <c r="I339" s="66"/>
      <c r="J339" s="6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>
      <c r="A340" s="1"/>
      <c r="B340" s="1"/>
      <c r="C340" s="1"/>
      <c r="D340" s="1"/>
      <c r="E340" s="1"/>
      <c r="F340" s="1"/>
      <c r="G340" s="2"/>
      <c r="H340" s="64"/>
      <c r="I340" s="66"/>
      <c r="J340" s="6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>
      <c r="A341" s="1"/>
      <c r="B341" s="1"/>
      <c r="C341" s="1"/>
      <c r="D341" s="1"/>
      <c r="E341" s="1"/>
      <c r="F341" s="1"/>
      <c r="G341" s="2"/>
      <c r="H341" s="64"/>
      <c r="I341" s="66"/>
      <c r="J341" s="6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>
      <c r="A342" s="1"/>
      <c r="B342" s="1"/>
      <c r="C342" s="1"/>
      <c r="D342" s="1"/>
      <c r="E342" s="1"/>
      <c r="F342" s="1"/>
      <c r="G342" s="2"/>
      <c r="H342" s="64"/>
      <c r="I342" s="66"/>
      <c r="J342" s="6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>
      <c r="A343" s="1"/>
      <c r="B343" s="1"/>
      <c r="C343" s="1"/>
      <c r="D343" s="1"/>
      <c r="E343" s="1"/>
      <c r="F343" s="1"/>
      <c r="G343" s="2"/>
      <c r="H343" s="64"/>
      <c r="I343" s="66"/>
      <c r="J343" s="6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>
      <c r="A344" s="1"/>
      <c r="B344" s="1"/>
      <c r="C344" s="1"/>
      <c r="D344" s="1"/>
      <c r="E344" s="1"/>
      <c r="F344" s="1"/>
      <c r="G344" s="2"/>
      <c r="H344" s="64"/>
      <c r="I344" s="66"/>
      <c r="J344" s="6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>
      <c r="A345" s="1"/>
      <c r="B345" s="1"/>
      <c r="C345" s="1"/>
      <c r="D345" s="1"/>
      <c r="E345" s="1"/>
      <c r="F345" s="1"/>
      <c r="G345" s="2"/>
      <c r="H345" s="64"/>
      <c r="I345" s="66"/>
      <c r="J345" s="6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>
      <c r="A346" s="1"/>
      <c r="B346" s="1"/>
      <c r="C346" s="1"/>
      <c r="D346" s="1"/>
      <c r="E346" s="1"/>
      <c r="F346" s="1"/>
      <c r="G346" s="2"/>
      <c r="H346" s="64"/>
      <c r="I346" s="66"/>
      <c r="J346" s="6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>
      <c r="A347" s="1"/>
      <c r="B347" s="1"/>
      <c r="C347" s="1"/>
      <c r="D347" s="1"/>
      <c r="E347" s="1"/>
      <c r="F347" s="1"/>
      <c r="G347" s="2"/>
      <c r="H347" s="64"/>
      <c r="I347" s="66"/>
      <c r="J347" s="6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>
      <c r="A348" s="1"/>
      <c r="B348" s="1"/>
      <c r="C348" s="1"/>
      <c r="D348" s="1"/>
      <c r="E348" s="1"/>
      <c r="F348" s="1"/>
      <c r="G348" s="2"/>
      <c r="H348" s="64"/>
      <c r="I348" s="66"/>
      <c r="J348" s="6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>
      <c r="A349" s="1"/>
      <c r="B349" s="1"/>
      <c r="C349" s="1"/>
      <c r="D349" s="1"/>
      <c r="E349" s="1"/>
      <c r="F349" s="1"/>
      <c r="G349" s="2"/>
      <c r="H349" s="64"/>
      <c r="I349" s="66"/>
      <c r="J349" s="6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>
      <c r="A350" s="1"/>
      <c r="B350" s="1"/>
      <c r="C350" s="1"/>
      <c r="D350" s="1"/>
      <c r="E350" s="1"/>
      <c r="F350" s="1"/>
      <c r="G350" s="2"/>
      <c r="H350" s="64"/>
      <c r="I350" s="66"/>
      <c r="J350" s="6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>
      <c r="A351" s="1"/>
      <c r="B351" s="1"/>
      <c r="C351" s="1"/>
      <c r="D351" s="1"/>
      <c r="E351" s="1"/>
      <c r="F351" s="1"/>
      <c r="G351" s="2"/>
      <c r="H351" s="64"/>
      <c r="I351" s="66"/>
      <c r="J351" s="6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>
      <c r="A352" s="1"/>
      <c r="B352" s="1"/>
      <c r="C352" s="1"/>
      <c r="D352" s="1"/>
      <c r="E352" s="1"/>
      <c r="F352" s="1"/>
      <c r="G352" s="2"/>
      <c r="H352" s="64"/>
      <c r="I352" s="66"/>
      <c r="J352" s="6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>
      <c r="A353" s="1"/>
      <c r="B353" s="1"/>
      <c r="C353" s="1"/>
      <c r="D353" s="1"/>
      <c r="E353" s="1"/>
      <c r="F353" s="1"/>
      <c r="G353" s="2"/>
      <c r="H353" s="64"/>
      <c r="I353" s="66"/>
      <c r="J353" s="6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>
      <c r="A354" s="1"/>
      <c r="B354" s="1"/>
      <c r="C354" s="1"/>
      <c r="D354" s="1"/>
      <c r="E354" s="1"/>
      <c r="F354" s="1"/>
      <c r="G354" s="2"/>
      <c r="H354" s="64"/>
      <c r="I354" s="66"/>
      <c r="J354" s="6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>
      <c r="A355" s="1"/>
      <c r="B355" s="1"/>
      <c r="C355" s="1"/>
      <c r="D355" s="1"/>
      <c r="E355" s="1"/>
      <c r="F355" s="1"/>
      <c r="G355" s="2"/>
      <c r="H355" s="64"/>
      <c r="I355" s="66"/>
      <c r="J355" s="6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>
      <c r="A356" s="1"/>
      <c r="B356" s="1"/>
      <c r="C356" s="1"/>
      <c r="D356" s="1"/>
      <c r="E356" s="1"/>
      <c r="F356" s="1"/>
      <c r="G356" s="2"/>
      <c r="H356" s="64"/>
      <c r="I356" s="66"/>
      <c r="J356" s="6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>
      <c r="A357" s="1"/>
      <c r="B357" s="1"/>
      <c r="C357" s="1"/>
      <c r="D357" s="1"/>
      <c r="E357" s="1"/>
      <c r="F357" s="1"/>
      <c r="G357" s="2"/>
      <c r="H357" s="64"/>
      <c r="I357" s="66"/>
      <c r="J357" s="6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>
      <c r="A358" s="1"/>
      <c r="B358" s="1"/>
      <c r="C358" s="1"/>
      <c r="D358" s="1"/>
      <c r="E358" s="1"/>
      <c r="F358" s="1"/>
      <c r="G358" s="2"/>
      <c r="H358" s="64"/>
      <c r="I358" s="66"/>
      <c r="J358" s="6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>
      <c r="A359" s="1"/>
      <c r="B359" s="1"/>
      <c r="C359" s="1"/>
      <c r="D359" s="1"/>
      <c r="E359" s="1"/>
      <c r="F359" s="1"/>
      <c r="G359" s="2"/>
      <c r="H359" s="64"/>
      <c r="I359" s="66"/>
      <c r="J359" s="6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>
      <c r="A360" s="1"/>
      <c r="B360" s="1"/>
      <c r="C360" s="1"/>
      <c r="D360" s="1"/>
      <c r="E360" s="1"/>
      <c r="F360" s="1"/>
      <c r="G360" s="2"/>
      <c r="H360" s="64"/>
      <c r="I360" s="66"/>
      <c r="J360" s="6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>
      <c r="A361" s="1"/>
      <c r="B361" s="1"/>
      <c r="C361" s="1"/>
      <c r="D361" s="1"/>
      <c r="E361" s="1"/>
      <c r="F361" s="1"/>
      <c r="G361" s="2"/>
      <c r="H361" s="64"/>
      <c r="I361" s="66"/>
      <c r="J361" s="6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>
      <c r="A362" s="1"/>
      <c r="B362" s="1"/>
      <c r="C362" s="1"/>
      <c r="D362" s="1"/>
      <c r="E362" s="1"/>
      <c r="F362" s="1"/>
      <c r="G362" s="2"/>
      <c r="H362" s="64"/>
      <c r="I362" s="66"/>
      <c r="J362" s="6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>
      <c r="A363" s="1"/>
      <c r="B363" s="1"/>
      <c r="C363" s="1"/>
      <c r="D363" s="1"/>
      <c r="E363" s="1"/>
      <c r="F363" s="1"/>
      <c r="G363" s="2"/>
      <c r="H363" s="64"/>
      <c r="I363" s="66"/>
      <c r="J363" s="6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>
      <c r="A364" s="1"/>
      <c r="B364" s="1"/>
      <c r="C364" s="1"/>
      <c r="D364" s="1"/>
      <c r="E364" s="1"/>
      <c r="F364" s="1"/>
      <c r="G364" s="2"/>
      <c r="H364" s="64"/>
      <c r="I364" s="66"/>
      <c r="J364" s="6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>
      <c r="A365" s="1"/>
      <c r="B365" s="1"/>
      <c r="C365" s="1"/>
      <c r="D365" s="1"/>
      <c r="E365" s="1"/>
      <c r="F365" s="1"/>
      <c r="G365" s="2"/>
      <c r="H365" s="64"/>
      <c r="I365" s="66"/>
      <c r="J365" s="6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>
      <c r="A366" s="1"/>
      <c r="B366" s="1"/>
      <c r="C366" s="1"/>
      <c r="D366" s="1"/>
      <c r="E366" s="1"/>
      <c r="F366" s="1"/>
      <c r="G366" s="2"/>
      <c r="H366" s="64"/>
      <c r="I366" s="66"/>
      <c r="J366" s="6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>
      <c r="A367" s="1"/>
      <c r="B367" s="1"/>
      <c r="C367" s="1"/>
      <c r="D367" s="1"/>
      <c r="E367" s="1"/>
      <c r="F367" s="1"/>
      <c r="G367" s="2"/>
      <c r="H367" s="64"/>
      <c r="I367" s="66"/>
      <c r="J367" s="6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>
      <c r="A368" s="1"/>
      <c r="B368" s="1"/>
      <c r="C368" s="1"/>
      <c r="D368" s="1"/>
      <c r="E368" s="1"/>
      <c r="F368" s="1"/>
      <c r="G368" s="2"/>
      <c r="H368" s="64"/>
      <c r="I368" s="66"/>
      <c r="J368" s="6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>
      <c r="A369" s="1"/>
      <c r="B369" s="1"/>
      <c r="C369" s="1"/>
      <c r="D369" s="1"/>
      <c r="E369" s="1"/>
      <c r="F369" s="1"/>
      <c r="G369" s="2"/>
      <c r="H369" s="64"/>
      <c r="I369" s="66"/>
      <c r="J369" s="6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>
      <c r="A370" s="1"/>
      <c r="B370" s="1"/>
      <c r="C370" s="1"/>
      <c r="D370" s="1"/>
      <c r="E370" s="1"/>
      <c r="F370" s="1"/>
      <c r="G370" s="2"/>
      <c r="H370" s="64"/>
      <c r="I370" s="66"/>
      <c r="J370" s="6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>
      <c r="A371" s="1"/>
      <c r="B371" s="1"/>
      <c r="C371" s="1"/>
      <c r="D371" s="1"/>
      <c r="E371" s="1"/>
      <c r="F371" s="1"/>
      <c r="G371" s="2"/>
      <c r="H371" s="64"/>
      <c r="I371" s="66"/>
      <c r="J371" s="6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>
      <c r="A372" s="1"/>
      <c r="B372" s="1"/>
      <c r="C372" s="1"/>
      <c r="D372" s="1"/>
      <c r="E372" s="1"/>
      <c r="F372" s="1"/>
      <c r="G372" s="2"/>
      <c r="H372" s="64"/>
      <c r="I372" s="66"/>
      <c r="J372" s="6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>
      <c r="A373" s="1"/>
      <c r="B373" s="1"/>
      <c r="C373" s="1"/>
      <c r="D373" s="1"/>
      <c r="E373" s="1"/>
      <c r="F373" s="1"/>
      <c r="G373" s="2"/>
      <c r="H373" s="64"/>
      <c r="I373" s="66"/>
      <c r="J373" s="6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>
      <c r="A374" s="1"/>
      <c r="B374" s="1"/>
      <c r="C374" s="1"/>
      <c r="D374" s="1"/>
      <c r="E374" s="1"/>
      <c r="F374" s="1"/>
      <c r="G374" s="2"/>
      <c r="H374" s="64"/>
      <c r="I374" s="66"/>
      <c r="J374" s="6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>
      <c r="A375" s="1"/>
      <c r="B375" s="1"/>
      <c r="C375" s="1"/>
      <c r="D375" s="1"/>
      <c r="E375" s="1"/>
      <c r="F375" s="1"/>
      <c r="G375" s="2"/>
      <c r="H375" s="64"/>
      <c r="I375" s="66"/>
      <c r="J375" s="6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>
      <c r="A376" s="1"/>
      <c r="B376" s="1"/>
      <c r="C376" s="1"/>
      <c r="D376" s="1"/>
      <c r="E376" s="1"/>
      <c r="F376" s="1"/>
      <c r="G376" s="2"/>
      <c r="H376" s="64"/>
      <c r="I376" s="66"/>
      <c r="J376" s="6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>
      <c r="A377" s="1"/>
      <c r="B377" s="1"/>
      <c r="C377" s="1"/>
      <c r="D377" s="1"/>
      <c r="E377" s="1"/>
      <c r="F377" s="1"/>
      <c r="G377" s="2"/>
      <c r="H377" s="64"/>
      <c r="I377" s="66"/>
      <c r="J377" s="6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>
      <c r="A378" s="1"/>
      <c r="B378" s="1"/>
      <c r="C378" s="1"/>
      <c r="D378" s="1"/>
      <c r="E378" s="1"/>
      <c r="F378" s="1"/>
      <c r="G378" s="2"/>
      <c r="H378" s="64"/>
      <c r="I378" s="66"/>
      <c r="J378" s="6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>
      <c r="A379" s="1"/>
      <c r="B379" s="1"/>
      <c r="C379" s="1"/>
      <c r="D379" s="1"/>
      <c r="E379" s="1"/>
      <c r="F379" s="1"/>
      <c r="G379" s="2"/>
      <c r="H379" s="64"/>
      <c r="I379" s="66"/>
      <c r="J379" s="6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>
      <c r="A380" s="1"/>
      <c r="B380" s="1"/>
      <c r="C380" s="1"/>
      <c r="D380" s="1"/>
      <c r="E380" s="1"/>
      <c r="F380" s="1"/>
      <c r="G380" s="2"/>
      <c r="H380" s="64"/>
      <c r="I380" s="66"/>
      <c r="J380" s="6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>
      <c r="A381" s="1"/>
      <c r="B381" s="1"/>
      <c r="C381" s="1"/>
      <c r="D381" s="1"/>
      <c r="E381" s="1"/>
      <c r="F381" s="1"/>
      <c r="G381" s="2"/>
      <c r="H381" s="64"/>
      <c r="I381" s="66"/>
      <c r="J381" s="6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>
      <c r="A382" s="1"/>
      <c r="B382" s="1"/>
      <c r="C382" s="1"/>
      <c r="D382" s="1"/>
      <c r="E382" s="1"/>
      <c r="F382" s="1"/>
      <c r="G382" s="2"/>
      <c r="H382" s="64"/>
      <c r="I382" s="66"/>
      <c r="J382" s="6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>
      <c r="A383" s="1"/>
      <c r="B383" s="1"/>
      <c r="C383" s="1"/>
      <c r="D383" s="1"/>
      <c r="E383" s="1"/>
      <c r="F383" s="1"/>
      <c r="G383" s="2"/>
      <c r="H383" s="64"/>
      <c r="I383" s="66"/>
      <c r="J383" s="6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>
      <c r="A384" s="1"/>
      <c r="B384" s="1"/>
      <c r="C384" s="1"/>
      <c r="D384" s="1"/>
      <c r="E384" s="1"/>
      <c r="F384" s="1"/>
      <c r="G384" s="2"/>
      <c r="H384" s="64"/>
      <c r="I384" s="66"/>
      <c r="J384" s="6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>
      <c r="A385" s="1"/>
      <c r="B385" s="1"/>
      <c r="C385" s="1"/>
      <c r="D385" s="1"/>
      <c r="E385" s="1"/>
      <c r="F385" s="1"/>
      <c r="G385" s="2"/>
      <c r="H385" s="64"/>
      <c r="I385" s="66"/>
      <c r="J385" s="6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>
      <c r="A386" s="1"/>
      <c r="B386" s="1"/>
      <c r="C386" s="1"/>
      <c r="D386" s="1"/>
      <c r="E386" s="1"/>
      <c r="F386" s="1"/>
      <c r="G386" s="2"/>
      <c r="H386" s="64"/>
      <c r="I386" s="66"/>
      <c r="J386" s="6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>
      <c r="A387" s="1"/>
      <c r="B387" s="1"/>
      <c r="C387" s="1"/>
      <c r="D387" s="1"/>
      <c r="E387" s="1"/>
      <c r="F387" s="1"/>
      <c r="G387" s="2"/>
      <c r="H387" s="64"/>
      <c r="I387" s="66"/>
      <c r="J387" s="6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>
      <c r="A388" s="1"/>
      <c r="B388" s="1"/>
      <c r="C388" s="1"/>
      <c r="D388" s="1"/>
      <c r="E388" s="1"/>
      <c r="F388" s="1"/>
      <c r="G388" s="2"/>
      <c r="H388" s="64"/>
      <c r="I388" s="66"/>
      <c r="J388" s="6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>
      <c r="A389" s="1"/>
      <c r="B389" s="1"/>
      <c r="C389" s="1"/>
      <c r="D389" s="1"/>
      <c r="E389" s="1"/>
      <c r="F389" s="1"/>
      <c r="G389" s="2"/>
      <c r="H389" s="64"/>
      <c r="I389" s="66"/>
      <c r="J389" s="6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>
      <c r="A390" s="1"/>
      <c r="B390" s="1"/>
      <c r="C390" s="1"/>
      <c r="D390" s="1"/>
      <c r="E390" s="1"/>
      <c r="F390" s="1"/>
      <c r="G390" s="2"/>
      <c r="H390" s="64"/>
      <c r="I390" s="66"/>
      <c r="J390" s="6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>
      <c r="A391" s="1"/>
      <c r="B391" s="1"/>
      <c r="C391" s="1"/>
      <c r="D391" s="1"/>
      <c r="E391" s="1"/>
      <c r="F391" s="1"/>
      <c r="G391" s="2"/>
      <c r="H391" s="64"/>
      <c r="I391" s="66"/>
      <c r="J391" s="6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>
      <c r="A392" s="1"/>
      <c r="B392" s="1"/>
      <c r="C392" s="1"/>
      <c r="D392" s="1"/>
      <c r="E392" s="1"/>
      <c r="F392" s="1"/>
      <c r="G392" s="2"/>
      <c r="H392" s="64"/>
      <c r="I392" s="66"/>
      <c r="J392" s="6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>
      <c r="A393" s="1"/>
      <c r="B393" s="1"/>
      <c r="C393" s="1"/>
      <c r="D393" s="1"/>
      <c r="E393" s="1"/>
      <c r="F393" s="1"/>
      <c r="G393" s="2"/>
      <c r="H393" s="64"/>
      <c r="I393" s="66"/>
      <c r="J393" s="6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>
      <c r="A394" s="1"/>
      <c r="B394" s="1"/>
      <c r="C394" s="1"/>
      <c r="D394" s="1"/>
      <c r="E394" s="1"/>
      <c r="F394" s="1"/>
      <c r="G394" s="2"/>
      <c r="H394" s="64"/>
      <c r="I394" s="66"/>
      <c r="J394" s="6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>
      <c r="A395" s="1"/>
      <c r="B395" s="1"/>
      <c r="C395" s="1"/>
      <c r="D395" s="1"/>
      <c r="E395" s="1"/>
      <c r="F395" s="1"/>
      <c r="G395" s="2"/>
      <c r="H395" s="64"/>
      <c r="I395" s="66"/>
      <c r="J395" s="6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>
      <c r="A396" s="1"/>
      <c r="B396" s="1"/>
      <c r="C396" s="1"/>
      <c r="D396" s="1"/>
      <c r="E396" s="1"/>
      <c r="F396" s="1"/>
      <c r="G396" s="2"/>
      <c r="H396" s="64"/>
      <c r="I396" s="66"/>
      <c r="J396" s="6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>
      <c r="A397" s="1"/>
      <c r="B397" s="1"/>
      <c r="C397" s="1"/>
      <c r="D397" s="1"/>
      <c r="E397" s="1"/>
      <c r="F397" s="1"/>
      <c r="G397" s="2"/>
      <c r="H397" s="64"/>
      <c r="I397" s="66"/>
      <c r="J397" s="6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>
      <c r="A398" s="1"/>
      <c r="B398" s="1"/>
      <c r="C398" s="1"/>
      <c r="D398" s="1"/>
      <c r="E398" s="1"/>
      <c r="F398" s="1"/>
      <c r="G398" s="2"/>
      <c r="H398" s="64"/>
      <c r="I398" s="66"/>
      <c r="J398" s="6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>
      <c r="A399" s="1"/>
      <c r="B399" s="1"/>
      <c r="C399" s="1"/>
      <c r="D399" s="1"/>
      <c r="E399" s="1"/>
      <c r="F399" s="1"/>
      <c r="G399" s="2"/>
      <c r="H399" s="64"/>
      <c r="I399" s="66"/>
      <c r="J399" s="6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>
      <c r="A400" s="1"/>
      <c r="B400" s="1"/>
      <c r="C400" s="1"/>
      <c r="D400" s="1"/>
      <c r="E400" s="1"/>
      <c r="F400" s="1"/>
      <c r="G400" s="2"/>
      <c r="H400" s="64"/>
      <c r="I400" s="66"/>
      <c r="J400" s="6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>
      <c r="A401" s="1"/>
      <c r="B401" s="1"/>
      <c r="C401" s="1"/>
      <c r="D401" s="1"/>
      <c r="E401" s="1"/>
      <c r="F401" s="1"/>
      <c r="G401" s="2"/>
      <c r="H401" s="64"/>
      <c r="I401" s="66"/>
      <c r="J401" s="6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>
      <c r="A402" s="1"/>
      <c r="B402" s="1"/>
      <c r="C402" s="1"/>
      <c r="D402" s="1"/>
      <c r="E402" s="1"/>
      <c r="F402" s="1"/>
      <c r="G402" s="2"/>
      <c r="H402" s="64"/>
      <c r="I402" s="66"/>
      <c r="J402" s="6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>
      <c r="A403" s="1"/>
      <c r="B403" s="1"/>
      <c r="C403" s="1"/>
      <c r="D403" s="1"/>
      <c r="E403" s="1"/>
      <c r="F403" s="1"/>
      <c r="G403" s="2"/>
      <c r="H403" s="64"/>
      <c r="I403" s="66"/>
      <c r="J403" s="6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>
      <c r="A404" s="1"/>
      <c r="B404" s="1"/>
      <c r="C404" s="1"/>
      <c r="D404" s="1"/>
      <c r="E404" s="1"/>
      <c r="F404" s="1"/>
      <c r="G404" s="2"/>
      <c r="H404" s="64"/>
      <c r="I404" s="66"/>
      <c r="J404" s="6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>
      <c r="A405" s="1"/>
      <c r="B405" s="1"/>
      <c r="C405" s="1"/>
      <c r="D405" s="1"/>
      <c r="E405" s="1"/>
      <c r="F405" s="1"/>
      <c r="G405" s="2"/>
      <c r="H405" s="64"/>
      <c r="I405" s="66"/>
      <c r="J405" s="6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>
      <c r="A406" s="1"/>
      <c r="B406" s="1"/>
      <c r="C406" s="1"/>
      <c r="D406" s="1"/>
      <c r="E406" s="1"/>
      <c r="F406" s="1"/>
      <c r="G406" s="2"/>
      <c r="H406" s="64"/>
      <c r="I406" s="66"/>
      <c r="J406" s="6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>
      <c r="A407" s="1"/>
      <c r="B407" s="1"/>
      <c r="C407" s="1"/>
      <c r="D407" s="1"/>
      <c r="E407" s="1"/>
      <c r="F407" s="1"/>
      <c r="G407" s="2"/>
      <c r="H407" s="64"/>
      <c r="I407" s="66"/>
      <c r="J407" s="6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>
      <c r="A408" s="1"/>
      <c r="B408" s="1"/>
      <c r="C408" s="1"/>
      <c r="D408" s="1"/>
      <c r="E408" s="1"/>
      <c r="F408" s="1"/>
      <c r="G408" s="2"/>
      <c r="H408" s="64"/>
      <c r="I408" s="66"/>
      <c r="J408" s="6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>
      <c r="A409" s="1"/>
      <c r="B409" s="1"/>
      <c r="C409" s="1"/>
      <c r="D409" s="1"/>
      <c r="E409" s="1"/>
      <c r="F409" s="1"/>
      <c r="G409" s="2"/>
      <c r="H409" s="64"/>
      <c r="I409" s="66"/>
      <c r="J409" s="6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>
      <c r="A410" s="1"/>
      <c r="B410" s="1"/>
      <c r="C410" s="1"/>
      <c r="D410" s="1"/>
      <c r="E410" s="1"/>
      <c r="F410" s="1"/>
      <c r="G410" s="2"/>
      <c r="H410" s="64"/>
      <c r="I410" s="66"/>
      <c r="J410" s="6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>
      <c r="A411" s="1"/>
      <c r="B411" s="1"/>
      <c r="C411" s="1"/>
      <c r="D411" s="1"/>
      <c r="E411" s="1"/>
      <c r="F411" s="1"/>
      <c r="G411" s="2"/>
      <c r="H411" s="64"/>
      <c r="I411" s="66"/>
      <c r="J411" s="6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>
      <c r="A412" s="1"/>
      <c r="B412" s="1"/>
      <c r="C412" s="1"/>
      <c r="D412" s="1"/>
      <c r="E412" s="1"/>
      <c r="F412" s="1"/>
      <c r="G412" s="2"/>
      <c r="H412" s="64"/>
      <c r="I412" s="66"/>
      <c r="J412" s="6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>
      <c r="A413" s="1"/>
      <c r="B413" s="1"/>
      <c r="C413" s="1"/>
      <c r="D413" s="1"/>
      <c r="E413" s="1"/>
      <c r="F413" s="1"/>
      <c r="G413" s="2"/>
      <c r="H413" s="64"/>
      <c r="I413" s="66"/>
      <c r="J413" s="6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>
      <c r="A414" s="1"/>
      <c r="B414" s="1"/>
      <c r="C414" s="1"/>
      <c r="D414" s="1"/>
      <c r="E414" s="1"/>
      <c r="F414" s="1"/>
      <c r="G414" s="2"/>
      <c r="H414" s="64"/>
      <c r="I414" s="66"/>
      <c r="J414" s="6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>
      <c r="A415" s="1"/>
      <c r="B415" s="1"/>
      <c r="C415" s="1"/>
      <c r="D415" s="1"/>
      <c r="E415" s="1"/>
      <c r="F415" s="1"/>
      <c r="G415" s="2"/>
      <c r="H415" s="64"/>
      <c r="I415" s="66"/>
      <c r="J415" s="6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>
      <c r="A416" s="1"/>
      <c r="B416" s="1"/>
      <c r="C416" s="1"/>
      <c r="D416" s="1"/>
      <c r="E416" s="1"/>
      <c r="F416" s="1"/>
      <c r="G416" s="2"/>
      <c r="H416" s="64"/>
      <c r="I416" s="66"/>
      <c r="J416" s="6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>
      <c r="A417" s="1"/>
      <c r="B417" s="1"/>
      <c r="C417" s="1"/>
      <c r="D417" s="1"/>
      <c r="E417" s="1"/>
      <c r="F417" s="1"/>
      <c r="G417" s="2"/>
      <c r="H417" s="64"/>
      <c r="I417" s="66"/>
      <c r="J417" s="6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>
      <c r="A418" s="1"/>
      <c r="B418" s="1"/>
      <c r="C418" s="1"/>
      <c r="D418" s="1"/>
      <c r="E418" s="1"/>
      <c r="F418" s="1"/>
      <c r="G418" s="2"/>
      <c r="H418" s="64"/>
      <c r="I418" s="66"/>
      <c r="J418" s="6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>
      <c r="A419" s="1"/>
      <c r="B419" s="1"/>
      <c r="C419" s="1"/>
      <c r="D419" s="1"/>
      <c r="E419" s="1"/>
      <c r="F419" s="1"/>
      <c r="G419" s="2"/>
      <c r="H419" s="64"/>
      <c r="I419" s="66"/>
      <c r="J419" s="6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>
      <c r="A420" s="1"/>
      <c r="B420" s="1"/>
      <c r="C420" s="1"/>
      <c r="D420" s="1"/>
      <c r="E420" s="1"/>
      <c r="F420" s="1"/>
      <c r="G420" s="2"/>
      <c r="H420" s="64"/>
      <c r="I420" s="66"/>
      <c r="J420" s="6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>
      <c r="A421" s="1"/>
      <c r="B421" s="1"/>
      <c r="C421" s="1"/>
      <c r="D421" s="1"/>
      <c r="E421" s="1"/>
      <c r="F421" s="1"/>
      <c r="G421" s="2"/>
      <c r="H421" s="64"/>
      <c r="I421" s="66"/>
      <c r="J421" s="6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>
      <c r="A422" s="1"/>
      <c r="B422" s="1"/>
      <c r="C422" s="1"/>
      <c r="D422" s="1"/>
      <c r="E422" s="1"/>
      <c r="F422" s="1"/>
      <c r="G422" s="2"/>
      <c r="H422" s="64"/>
      <c r="I422" s="66"/>
      <c r="J422" s="6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>
      <c r="A423" s="1"/>
      <c r="B423" s="1"/>
      <c r="C423" s="1"/>
      <c r="D423" s="1"/>
      <c r="E423" s="1"/>
      <c r="F423" s="1"/>
      <c r="G423" s="2"/>
      <c r="H423" s="64"/>
      <c r="I423" s="66"/>
      <c r="J423" s="6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>
      <c r="A424" s="1"/>
      <c r="B424" s="1"/>
      <c r="C424" s="1"/>
      <c r="D424" s="1"/>
      <c r="E424" s="1"/>
      <c r="F424" s="1"/>
      <c r="G424" s="2"/>
      <c r="H424" s="64"/>
      <c r="I424" s="66"/>
      <c r="J424" s="6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>
      <c r="A425" s="1"/>
      <c r="B425" s="1"/>
      <c r="C425" s="1"/>
      <c r="D425" s="1"/>
      <c r="E425" s="1"/>
      <c r="F425" s="1"/>
      <c r="G425" s="2"/>
      <c r="H425" s="64"/>
      <c r="I425" s="66"/>
      <c r="J425" s="6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>
      <c r="A426" s="1"/>
      <c r="B426" s="1"/>
      <c r="C426" s="1"/>
      <c r="D426" s="1"/>
      <c r="E426" s="1"/>
      <c r="F426" s="1"/>
      <c r="G426" s="2"/>
      <c r="H426" s="64"/>
      <c r="I426" s="66"/>
      <c r="J426" s="6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>
      <c r="A427" s="1"/>
      <c r="B427" s="1"/>
      <c r="C427" s="1"/>
      <c r="D427" s="1"/>
      <c r="E427" s="1"/>
      <c r="F427" s="1"/>
      <c r="G427" s="2"/>
      <c r="H427" s="64"/>
      <c r="I427" s="66"/>
      <c r="J427" s="6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>
      <c r="A428" s="1"/>
      <c r="B428" s="1"/>
      <c r="C428" s="1"/>
      <c r="D428" s="1"/>
      <c r="E428" s="1"/>
      <c r="F428" s="1"/>
      <c r="G428" s="2"/>
      <c r="H428" s="64"/>
      <c r="I428" s="66"/>
      <c r="J428" s="6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>
      <c r="A429" s="1"/>
      <c r="B429" s="1"/>
      <c r="C429" s="1"/>
      <c r="D429" s="1"/>
      <c r="E429" s="1"/>
      <c r="F429" s="1"/>
      <c r="G429" s="2"/>
      <c r="H429" s="64"/>
      <c r="I429" s="66"/>
      <c r="J429" s="6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>
      <c r="A430" s="1"/>
      <c r="B430" s="1"/>
      <c r="C430" s="1"/>
      <c r="D430" s="1"/>
      <c r="E430" s="1"/>
      <c r="F430" s="1"/>
      <c r="G430" s="2"/>
      <c r="H430" s="64"/>
      <c r="I430" s="66"/>
      <c r="J430" s="6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>
      <c r="A431" s="1"/>
      <c r="B431" s="1"/>
      <c r="C431" s="1"/>
      <c r="D431" s="1"/>
      <c r="E431" s="1"/>
      <c r="F431" s="1"/>
      <c r="G431" s="2"/>
      <c r="H431" s="64"/>
      <c r="I431" s="66"/>
      <c r="J431" s="6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>
      <c r="A432" s="1"/>
      <c r="B432" s="1"/>
      <c r="C432" s="1"/>
      <c r="D432" s="1"/>
      <c r="E432" s="1"/>
      <c r="F432" s="1"/>
      <c r="G432" s="2"/>
      <c r="H432" s="64"/>
      <c r="I432" s="66"/>
      <c r="J432" s="6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>
      <c r="A433" s="1"/>
      <c r="B433" s="1"/>
      <c r="C433" s="1"/>
      <c r="D433" s="1"/>
      <c r="E433" s="1"/>
      <c r="F433" s="1"/>
      <c r="G433" s="2"/>
      <c r="H433" s="64"/>
      <c r="I433" s="66"/>
      <c r="J433" s="6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>
      <c r="A434" s="1"/>
      <c r="B434" s="1"/>
      <c r="C434" s="1"/>
      <c r="D434" s="1"/>
      <c r="E434" s="1"/>
      <c r="F434" s="1"/>
      <c r="G434" s="2"/>
      <c r="H434" s="64"/>
      <c r="I434" s="66"/>
      <c r="J434" s="6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>
      <c r="A435" s="1"/>
      <c r="B435" s="1"/>
      <c r="C435" s="1"/>
      <c r="D435" s="1"/>
      <c r="E435" s="1"/>
      <c r="F435" s="1"/>
      <c r="G435" s="2"/>
      <c r="H435" s="64"/>
      <c r="I435" s="66"/>
      <c r="J435" s="6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>
      <c r="A436" s="1"/>
      <c r="B436" s="1"/>
      <c r="C436" s="1"/>
      <c r="D436" s="1"/>
      <c r="E436" s="1"/>
      <c r="F436" s="1"/>
      <c r="G436" s="2"/>
      <c r="H436" s="64"/>
      <c r="I436" s="66"/>
      <c r="J436" s="6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>
      <c r="A437" s="1"/>
      <c r="B437" s="1"/>
      <c r="C437" s="1"/>
      <c r="D437" s="1"/>
      <c r="E437" s="1"/>
      <c r="F437" s="1"/>
      <c r="G437" s="2"/>
      <c r="H437" s="64"/>
      <c r="I437" s="66"/>
      <c r="J437" s="6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>
      <c r="A438" s="1"/>
      <c r="B438" s="1"/>
      <c r="C438" s="1"/>
      <c r="D438" s="1"/>
      <c r="E438" s="1"/>
      <c r="F438" s="1"/>
      <c r="G438" s="2"/>
      <c r="H438" s="64"/>
      <c r="I438" s="66"/>
      <c r="J438" s="6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>
      <c r="A439" s="1"/>
      <c r="B439" s="1"/>
      <c r="C439" s="1"/>
      <c r="D439" s="1"/>
      <c r="E439" s="1"/>
      <c r="F439" s="1"/>
      <c r="G439" s="2"/>
      <c r="H439" s="64"/>
      <c r="I439" s="66"/>
      <c r="J439" s="6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>
      <c r="A440" s="1"/>
      <c r="B440" s="1"/>
      <c r="C440" s="1"/>
      <c r="D440" s="1"/>
      <c r="E440" s="1"/>
      <c r="F440" s="1"/>
      <c r="G440" s="2"/>
      <c r="H440" s="64"/>
      <c r="I440" s="66"/>
      <c r="J440" s="6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>
      <c r="A441" s="1"/>
      <c r="B441" s="1"/>
      <c r="C441" s="1"/>
      <c r="D441" s="1"/>
      <c r="E441" s="1"/>
      <c r="F441" s="1"/>
      <c r="G441" s="2"/>
      <c r="H441" s="64"/>
      <c r="I441" s="66"/>
      <c r="J441" s="6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>
      <c r="A442" s="1"/>
      <c r="B442" s="1"/>
      <c r="C442" s="1"/>
      <c r="D442" s="1"/>
      <c r="E442" s="1"/>
      <c r="F442" s="1"/>
      <c r="G442" s="2"/>
      <c r="H442" s="64"/>
      <c r="I442" s="66"/>
      <c r="J442" s="6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>
      <c r="A443" s="1"/>
      <c r="B443" s="1"/>
      <c r="C443" s="1"/>
      <c r="D443" s="1"/>
      <c r="E443" s="1"/>
      <c r="F443" s="1"/>
      <c r="G443" s="2"/>
      <c r="H443" s="64"/>
      <c r="I443" s="66"/>
      <c r="J443" s="6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>
      <c r="A444" s="1"/>
      <c r="B444" s="1"/>
      <c r="C444" s="1"/>
      <c r="D444" s="1"/>
      <c r="E444" s="1"/>
      <c r="F444" s="1"/>
      <c r="G444" s="2"/>
      <c r="H444" s="64"/>
      <c r="I444" s="66"/>
      <c r="J444" s="6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>
      <c r="A445" s="1"/>
      <c r="B445" s="1"/>
      <c r="C445" s="1"/>
      <c r="D445" s="1"/>
      <c r="E445" s="1"/>
      <c r="F445" s="1"/>
      <c r="G445" s="2"/>
      <c r="H445" s="64"/>
      <c r="I445" s="66"/>
      <c r="J445" s="6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>
      <c r="A446" s="1"/>
      <c r="B446" s="1"/>
      <c r="C446" s="1"/>
      <c r="D446" s="1"/>
      <c r="E446" s="1"/>
      <c r="F446" s="1"/>
      <c r="G446" s="2"/>
      <c r="H446" s="64"/>
      <c r="I446" s="66"/>
      <c r="J446" s="6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>
      <c r="A447" s="1"/>
      <c r="B447" s="1"/>
      <c r="C447" s="1"/>
      <c r="D447" s="1"/>
      <c r="E447" s="1"/>
      <c r="F447" s="1"/>
      <c r="G447" s="2"/>
      <c r="H447" s="64"/>
      <c r="I447" s="66"/>
      <c r="J447" s="6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>
      <c r="A448" s="1"/>
      <c r="B448" s="1"/>
      <c r="C448" s="1"/>
      <c r="D448" s="1"/>
      <c r="E448" s="1"/>
      <c r="F448" s="1"/>
      <c r="G448" s="2"/>
      <c r="H448" s="64"/>
      <c r="I448" s="66"/>
      <c r="J448" s="6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>
      <c r="A449" s="1"/>
      <c r="B449" s="1"/>
      <c r="C449" s="1"/>
      <c r="D449" s="1"/>
      <c r="E449" s="1"/>
      <c r="F449" s="1"/>
      <c r="G449" s="2"/>
      <c r="H449" s="64"/>
      <c r="I449" s="66"/>
      <c r="J449" s="6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>
      <c r="A450" s="1"/>
      <c r="B450" s="1"/>
      <c r="C450" s="1"/>
      <c r="D450" s="1"/>
      <c r="E450" s="1"/>
      <c r="F450" s="1"/>
      <c r="G450" s="2"/>
      <c r="H450" s="64"/>
      <c r="I450" s="66"/>
      <c r="J450" s="6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>
      <c r="A451" s="1"/>
      <c r="B451" s="1"/>
      <c r="C451" s="1"/>
      <c r="D451" s="1"/>
      <c r="E451" s="1"/>
      <c r="F451" s="1"/>
      <c r="G451" s="2"/>
      <c r="H451" s="64"/>
      <c r="I451" s="66"/>
      <c r="J451" s="6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>
      <c r="A452" s="1"/>
      <c r="B452" s="1"/>
      <c r="C452" s="1"/>
      <c r="D452" s="1"/>
      <c r="E452" s="1"/>
      <c r="F452" s="1"/>
      <c r="G452" s="2"/>
      <c r="H452" s="64"/>
      <c r="I452" s="66"/>
      <c r="J452" s="6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>
      <c r="A453" s="1"/>
      <c r="B453" s="1"/>
      <c r="C453" s="1"/>
      <c r="D453" s="1"/>
      <c r="E453" s="1"/>
      <c r="F453" s="1"/>
      <c r="G453" s="2"/>
      <c r="H453" s="64"/>
      <c r="I453" s="66"/>
      <c r="J453" s="6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>
      <c r="A454" s="1"/>
      <c r="B454" s="1"/>
      <c r="C454" s="1"/>
      <c r="D454" s="1"/>
      <c r="E454" s="1"/>
      <c r="F454" s="1"/>
      <c r="G454" s="2"/>
      <c r="H454" s="64"/>
      <c r="I454" s="66"/>
      <c r="J454" s="6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>
      <c r="A455" s="1"/>
      <c r="B455" s="1"/>
      <c r="C455" s="1"/>
      <c r="D455" s="1"/>
      <c r="E455" s="1"/>
      <c r="F455" s="1"/>
      <c r="G455" s="2"/>
      <c r="H455" s="64"/>
      <c r="I455" s="66"/>
      <c r="J455" s="6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>
      <c r="A456" s="1"/>
      <c r="B456" s="1"/>
      <c r="C456" s="1"/>
      <c r="D456" s="1"/>
      <c r="E456" s="1"/>
      <c r="F456" s="1"/>
      <c r="G456" s="2"/>
      <c r="H456" s="64"/>
      <c r="I456" s="66"/>
      <c r="J456" s="6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>
      <c r="A457" s="1"/>
      <c r="B457" s="1"/>
      <c r="C457" s="1"/>
      <c r="D457" s="1"/>
      <c r="E457" s="1"/>
      <c r="F457" s="1"/>
      <c r="G457" s="2"/>
      <c r="H457" s="64"/>
      <c r="I457" s="66"/>
      <c r="J457" s="6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>
      <c r="A458" s="1"/>
      <c r="B458" s="1"/>
      <c r="C458" s="1"/>
      <c r="D458" s="1"/>
      <c r="E458" s="1"/>
      <c r="F458" s="1"/>
      <c r="G458" s="2"/>
      <c r="H458" s="64"/>
      <c r="I458" s="66"/>
      <c r="J458" s="6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>
      <c r="A459" s="1"/>
      <c r="B459" s="1"/>
      <c r="C459" s="1"/>
      <c r="D459" s="1"/>
      <c r="E459" s="1"/>
      <c r="F459" s="1"/>
      <c r="G459" s="2"/>
      <c r="H459" s="64"/>
      <c r="I459" s="66"/>
      <c r="J459" s="6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>
      <c r="A460" s="1"/>
      <c r="B460" s="1"/>
      <c r="C460" s="1"/>
      <c r="D460" s="1"/>
      <c r="E460" s="1"/>
      <c r="F460" s="1"/>
      <c r="G460" s="2"/>
      <c r="H460" s="64"/>
      <c r="I460" s="66"/>
      <c r="J460" s="6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>
      <c r="A461" s="1"/>
      <c r="B461" s="1"/>
      <c r="C461" s="1"/>
      <c r="D461" s="1"/>
      <c r="E461" s="1"/>
      <c r="F461" s="1"/>
      <c r="G461" s="2"/>
      <c r="H461" s="64"/>
      <c r="I461" s="66"/>
      <c r="J461" s="6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>
      <c r="A462" s="1"/>
      <c r="B462" s="1"/>
      <c r="C462" s="1"/>
      <c r="D462" s="1"/>
      <c r="E462" s="1"/>
      <c r="F462" s="1"/>
      <c r="G462" s="2"/>
      <c r="H462" s="64"/>
      <c r="I462" s="66"/>
      <c r="J462" s="6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>
      <c r="A463" s="1"/>
      <c r="B463" s="1"/>
      <c r="C463" s="1"/>
      <c r="D463" s="1"/>
      <c r="E463" s="1"/>
      <c r="F463" s="1"/>
      <c r="G463" s="2"/>
      <c r="H463" s="64"/>
      <c r="I463" s="66"/>
      <c r="J463" s="6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>
      <c r="A464" s="1"/>
      <c r="B464" s="1"/>
      <c r="C464" s="1"/>
      <c r="D464" s="1"/>
      <c r="E464" s="1"/>
      <c r="F464" s="1"/>
      <c r="G464" s="2"/>
      <c r="H464" s="64"/>
      <c r="I464" s="66"/>
      <c r="J464" s="6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>
      <c r="A465" s="1"/>
      <c r="B465" s="1"/>
      <c r="C465" s="1"/>
      <c r="D465" s="1"/>
      <c r="E465" s="1"/>
      <c r="F465" s="1"/>
      <c r="G465" s="2"/>
      <c r="H465" s="64"/>
      <c r="I465" s="66"/>
      <c r="J465" s="6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>
      <c r="A466" s="1"/>
      <c r="B466" s="1"/>
      <c r="C466" s="1"/>
      <c r="D466" s="1"/>
      <c r="E466" s="1"/>
      <c r="F466" s="1"/>
      <c r="G466" s="2"/>
      <c r="H466" s="64"/>
      <c r="I466" s="66"/>
      <c r="J466" s="6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>
      <c r="A467" s="1"/>
      <c r="B467" s="1"/>
      <c r="C467" s="1"/>
      <c r="D467" s="1"/>
      <c r="E467" s="1"/>
      <c r="F467" s="1"/>
      <c r="G467" s="2"/>
      <c r="H467" s="64"/>
      <c r="I467" s="66"/>
      <c r="J467" s="6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>
      <c r="A468" s="1"/>
      <c r="B468" s="1"/>
      <c r="C468" s="1"/>
      <c r="D468" s="1"/>
      <c r="E468" s="1"/>
      <c r="F468" s="1"/>
      <c r="G468" s="2"/>
      <c r="H468" s="64"/>
      <c r="I468" s="66"/>
      <c r="J468" s="6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>
      <c r="A469" s="1"/>
      <c r="B469" s="1"/>
      <c r="C469" s="1"/>
      <c r="D469" s="1"/>
      <c r="E469" s="1"/>
      <c r="F469" s="1"/>
      <c r="G469" s="2"/>
      <c r="H469" s="64"/>
      <c r="I469" s="66"/>
      <c r="J469" s="6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>
      <c r="A470" s="1"/>
      <c r="B470" s="1"/>
      <c r="C470" s="1"/>
      <c r="D470" s="1"/>
      <c r="E470" s="1"/>
      <c r="F470" s="1"/>
      <c r="G470" s="2"/>
      <c r="H470" s="64"/>
      <c r="I470" s="66"/>
      <c r="J470" s="6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>
      <c r="A471" s="1"/>
      <c r="B471" s="1"/>
      <c r="C471" s="1"/>
      <c r="D471" s="1"/>
      <c r="E471" s="1"/>
      <c r="F471" s="1"/>
      <c r="G471" s="2"/>
      <c r="H471" s="64"/>
      <c r="I471" s="66"/>
      <c r="J471" s="6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>
      <c r="A472" s="1"/>
      <c r="B472" s="1"/>
      <c r="C472" s="1"/>
      <c r="D472" s="1"/>
      <c r="E472" s="1"/>
      <c r="F472" s="1"/>
      <c r="G472" s="2"/>
      <c r="H472" s="64"/>
      <c r="I472" s="66"/>
      <c r="J472" s="6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>
      <c r="A473" s="1"/>
      <c r="B473" s="1"/>
      <c r="C473" s="1"/>
      <c r="D473" s="1"/>
      <c r="E473" s="1"/>
      <c r="F473" s="1"/>
      <c r="G473" s="2"/>
      <c r="H473" s="64"/>
      <c r="I473" s="66"/>
      <c r="J473" s="6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>
      <c r="A474" s="1"/>
      <c r="B474" s="1"/>
      <c r="C474" s="1"/>
      <c r="D474" s="1"/>
      <c r="E474" s="1"/>
      <c r="F474" s="1"/>
      <c r="G474" s="2"/>
      <c r="H474" s="64"/>
      <c r="I474" s="66"/>
      <c r="J474" s="6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>
      <c r="A475" s="1"/>
      <c r="B475" s="1"/>
      <c r="C475" s="1"/>
      <c r="D475" s="1"/>
      <c r="E475" s="1"/>
      <c r="F475" s="1"/>
      <c r="G475" s="2"/>
      <c r="H475" s="64"/>
      <c r="I475" s="66"/>
      <c r="J475" s="6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>
      <c r="A476" s="1"/>
      <c r="B476" s="1"/>
      <c r="C476" s="1"/>
      <c r="D476" s="1"/>
      <c r="E476" s="1"/>
      <c r="F476" s="1"/>
      <c r="G476" s="2"/>
      <c r="H476" s="64"/>
      <c r="I476" s="66"/>
      <c r="J476" s="6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>
      <c r="A477" s="1"/>
      <c r="B477" s="1"/>
      <c r="C477" s="1"/>
      <c r="D477" s="1"/>
      <c r="E477" s="1"/>
      <c r="F477" s="1"/>
      <c r="G477" s="2"/>
      <c r="H477" s="64"/>
      <c r="I477" s="66"/>
      <c r="J477" s="6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>
      <c r="A478" s="1"/>
      <c r="B478" s="1"/>
      <c r="C478" s="1"/>
      <c r="D478" s="1"/>
      <c r="E478" s="1"/>
      <c r="F478" s="1"/>
      <c r="G478" s="2"/>
      <c r="H478" s="64"/>
      <c r="I478" s="66"/>
      <c r="J478" s="6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>
      <c r="A479" s="1"/>
      <c r="B479" s="1"/>
      <c r="C479" s="1"/>
      <c r="D479" s="1"/>
      <c r="E479" s="1"/>
      <c r="F479" s="1"/>
      <c r="G479" s="2"/>
      <c r="H479" s="64"/>
      <c r="I479" s="66"/>
      <c r="J479" s="6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>
      <c r="A480" s="1"/>
      <c r="B480" s="1"/>
      <c r="C480" s="1"/>
      <c r="D480" s="1"/>
      <c r="E480" s="1"/>
      <c r="F480" s="1"/>
      <c r="G480" s="2"/>
      <c r="H480" s="64"/>
      <c r="I480" s="66"/>
      <c r="J480" s="6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>
      <c r="A481" s="1"/>
      <c r="B481" s="1"/>
      <c r="C481" s="1"/>
      <c r="D481" s="1"/>
      <c r="E481" s="1"/>
      <c r="F481" s="1"/>
      <c r="G481" s="2"/>
      <c r="H481" s="64"/>
      <c r="I481" s="66"/>
      <c r="J481" s="6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>
      <c r="A482" s="1"/>
      <c r="B482" s="1"/>
      <c r="C482" s="1"/>
      <c r="D482" s="1"/>
      <c r="E482" s="1"/>
      <c r="F482" s="1"/>
      <c r="G482" s="2"/>
      <c r="H482" s="64"/>
      <c r="I482" s="66"/>
      <c r="J482" s="6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>
      <c r="A483" s="1"/>
      <c r="B483" s="1"/>
      <c r="C483" s="1"/>
      <c r="D483" s="1"/>
      <c r="E483" s="1"/>
      <c r="F483" s="1"/>
      <c r="G483" s="2"/>
      <c r="H483" s="64"/>
      <c r="I483" s="66"/>
      <c r="J483" s="6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>
      <c r="A484" s="1"/>
      <c r="B484" s="1"/>
      <c r="C484" s="1"/>
      <c r="D484" s="1"/>
      <c r="E484" s="1"/>
      <c r="F484" s="1"/>
      <c r="G484" s="2"/>
      <c r="H484" s="64"/>
      <c r="I484" s="66"/>
      <c r="J484" s="6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>
      <c r="A485" s="1"/>
      <c r="B485" s="1"/>
      <c r="C485" s="1"/>
      <c r="D485" s="1"/>
      <c r="E485" s="1"/>
      <c r="F485" s="1"/>
      <c r="G485" s="2"/>
      <c r="H485" s="64"/>
      <c r="I485" s="66"/>
      <c r="J485" s="6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>
      <c r="A486" s="1"/>
      <c r="B486" s="1"/>
      <c r="C486" s="1"/>
      <c r="D486" s="1"/>
      <c r="E486" s="1"/>
      <c r="F486" s="1"/>
      <c r="G486" s="2"/>
      <c r="H486" s="64"/>
      <c r="I486" s="66"/>
      <c r="J486" s="6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>
      <c r="A487" s="1"/>
      <c r="B487" s="1"/>
      <c r="C487" s="1"/>
      <c r="D487" s="1"/>
      <c r="E487" s="1"/>
      <c r="F487" s="1"/>
      <c r="G487" s="2"/>
      <c r="H487" s="64"/>
      <c r="I487" s="66"/>
      <c r="J487" s="6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>
      <c r="A488" s="1"/>
      <c r="B488" s="1"/>
      <c r="C488" s="1"/>
      <c r="D488" s="1"/>
      <c r="E488" s="1"/>
      <c r="F488" s="1"/>
      <c r="G488" s="2"/>
      <c r="H488" s="64"/>
      <c r="I488" s="66"/>
      <c r="J488" s="6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>
      <c r="A489" s="1"/>
      <c r="B489" s="1"/>
      <c r="C489" s="1"/>
      <c r="D489" s="1"/>
      <c r="E489" s="1"/>
      <c r="F489" s="1"/>
      <c r="G489" s="2"/>
      <c r="H489" s="64"/>
      <c r="I489" s="66"/>
      <c r="J489" s="6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>
      <c r="A490" s="1"/>
      <c r="B490" s="1"/>
      <c r="C490" s="1"/>
      <c r="D490" s="1"/>
      <c r="E490" s="1"/>
      <c r="F490" s="1"/>
      <c r="G490" s="2"/>
      <c r="H490" s="64"/>
      <c r="I490" s="66"/>
      <c r="J490" s="6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>
      <c r="A491" s="1"/>
      <c r="B491" s="1"/>
      <c r="C491" s="1"/>
      <c r="D491" s="1"/>
      <c r="E491" s="1"/>
      <c r="F491" s="1"/>
      <c r="G491" s="2"/>
      <c r="H491" s="64"/>
      <c r="I491" s="66"/>
      <c r="J491" s="6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>
      <c r="A492" s="1"/>
      <c r="B492" s="1"/>
      <c r="C492" s="1"/>
      <c r="D492" s="1"/>
      <c r="E492" s="1"/>
      <c r="F492" s="1"/>
      <c r="G492" s="2"/>
      <c r="H492" s="64"/>
      <c r="I492" s="66"/>
      <c r="J492" s="6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>
      <c r="A493" s="1"/>
      <c r="B493" s="1"/>
      <c r="C493" s="1"/>
      <c r="D493" s="1"/>
      <c r="E493" s="1"/>
      <c r="F493" s="1"/>
      <c r="G493" s="2"/>
      <c r="H493" s="64"/>
      <c r="I493" s="66"/>
      <c r="J493" s="6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>
      <c r="A494" s="1"/>
      <c r="B494" s="1"/>
      <c r="C494" s="1"/>
      <c r="D494" s="1"/>
      <c r="E494" s="1"/>
      <c r="F494" s="1"/>
      <c r="G494" s="2"/>
      <c r="H494" s="64"/>
      <c r="I494" s="66"/>
      <c r="J494" s="6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>
      <c r="A495" s="1"/>
      <c r="B495" s="1"/>
      <c r="C495" s="1"/>
      <c r="D495" s="1"/>
      <c r="E495" s="1"/>
      <c r="F495" s="1"/>
      <c r="G495" s="2"/>
      <c r="H495" s="64"/>
      <c r="I495" s="66"/>
      <c r="J495" s="6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>
      <c r="A496" s="1"/>
      <c r="B496" s="1"/>
      <c r="C496" s="1"/>
      <c r="D496" s="1"/>
      <c r="E496" s="1"/>
      <c r="F496" s="1"/>
      <c r="G496" s="2"/>
      <c r="H496" s="64"/>
      <c r="I496" s="66"/>
      <c r="J496" s="6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>
      <c r="A497" s="1"/>
      <c r="B497" s="1"/>
      <c r="C497" s="1"/>
      <c r="D497" s="1"/>
      <c r="E497" s="1"/>
      <c r="F497" s="1"/>
      <c r="G497" s="2"/>
      <c r="H497" s="64"/>
      <c r="I497" s="66"/>
      <c r="J497" s="6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>
      <c r="A498" s="1"/>
      <c r="B498" s="1"/>
      <c r="C498" s="1"/>
      <c r="D498" s="1"/>
      <c r="E498" s="1"/>
      <c r="F498" s="1"/>
      <c r="G498" s="2"/>
      <c r="H498" s="64"/>
      <c r="I498" s="66"/>
      <c r="J498" s="6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>
      <c r="A499" s="1"/>
      <c r="B499" s="1"/>
      <c r="C499" s="1"/>
      <c r="D499" s="1"/>
      <c r="E499" s="1"/>
      <c r="F499" s="1"/>
      <c r="G499" s="2"/>
      <c r="H499" s="64"/>
      <c r="I499" s="66"/>
      <c r="J499" s="6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>
      <c r="A500" s="1"/>
      <c r="B500" s="1"/>
      <c r="C500" s="1"/>
      <c r="D500" s="1"/>
      <c r="E500" s="1"/>
      <c r="F500" s="1"/>
      <c r="G500" s="2"/>
      <c r="H500" s="64"/>
      <c r="I500" s="66"/>
      <c r="J500" s="6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>
      <c r="A501" s="1"/>
      <c r="B501" s="1"/>
      <c r="C501" s="1"/>
      <c r="D501" s="1"/>
      <c r="E501" s="1"/>
      <c r="F501" s="1"/>
      <c r="G501" s="2"/>
      <c r="H501" s="64"/>
      <c r="I501" s="66"/>
      <c r="J501" s="6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>
      <c r="A502" s="1"/>
      <c r="B502" s="1"/>
      <c r="C502" s="1"/>
      <c r="D502" s="1"/>
      <c r="E502" s="1"/>
      <c r="F502" s="1"/>
      <c r="G502" s="2"/>
      <c r="H502" s="64"/>
      <c r="I502" s="66"/>
      <c r="J502" s="6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>
      <c r="A503" s="1"/>
      <c r="B503" s="1"/>
      <c r="C503" s="1"/>
      <c r="D503" s="1"/>
      <c r="E503" s="1"/>
      <c r="F503" s="1"/>
      <c r="G503" s="2"/>
      <c r="H503" s="64"/>
      <c r="I503" s="66"/>
      <c r="J503" s="6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>
      <c r="A504" s="1"/>
      <c r="B504" s="1"/>
      <c r="C504" s="1"/>
      <c r="D504" s="1"/>
      <c r="E504" s="1"/>
      <c r="F504" s="1"/>
      <c r="G504" s="2"/>
      <c r="H504" s="64"/>
      <c r="I504" s="66"/>
      <c r="J504" s="6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>
      <c r="A505" s="1"/>
      <c r="B505" s="1"/>
      <c r="C505" s="1"/>
      <c r="D505" s="1"/>
      <c r="E505" s="1"/>
      <c r="F505" s="1"/>
      <c r="G505" s="2"/>
      <c r="H505" s="64"/>
      <c r="I505" s="66"/>
      <c r="J505" s="6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>
      <c r="A506" s="1"/>
      <c r="B506" s="1"/>
      <c r="C506" s="1"/>
      <c r="D506" s="1"/>
      <c r="E506" s="1"/>
      <c r="F506" s="1"/>
      <c r="G506" s="2"/>
      <c r="H506" s="64"/>
      <c r="I506" s="66"/>
      <c r="J506" s="6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>
      <c r="A507" s="1"/>
      <c r="B507" s="1"/>
      <c r="C507" s="1"/>
      <c r="D507" s="1"/>
      <c r="E507" s="1"/>
      <c r="F507" s="1"/>
      <c r="G507" s="2"/>
      <c r="H507" s="64"/>
      <c r="I507" s="66"/>
      <c r="J507" s="6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>
      <c r="A508" s="1"/>
      <c r="B508" s="1"/>
      <c r="C508" s="1"/>
      <c r="D508" s="1"/>
      <c r="E508" s="1"/>
      <c r="F508" s="1"/>
      <c r="G508" s="2"/>
      <c r="H508" s="64"/>
      <c r="I508" s="66"/>
      <c r="J508" s="6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>
      <c r="A509" s="1"/>
      <c r="B509" s="1"/>
      <c r="C509" s="1"/>
      <c r="D509" s="1"/>
      <c r="E509" s="1"/>
      <c r="F509" s="1"/>
      <c r="G509" s="2"/>
      <c r="H509" s="64"/>
      <c r="I509" s="66"/>
      <c r="J509" s="6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>
      <c r="A510" s="1"/>
      <c r="B510" s="1"/>
      <c r="C510" s="1"/>
      <c r="D510" s="1"/>
      <c r="E510" s="1"/>
      <c r="F510" s="1"/>
      <c r="G510" s="2"/>
      <c r="H510" s="64"/>
      <c r="I510" s="66"/>
      <c r="J510" s="6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>
      <c r="A511" s="1"/>
      <c r="B511" s="1"/>
      <c r="C511" s="1"/>
      <c r="D511" s="1"/>
      <c r="E511" s="1"/>
      <c r="F511" s="1"/>
      <c r="G511" s="2"/>
      <c r="H511" s="64"/>
      <c r="I511" s="66"/>
      <c r="J511" s="6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>
      <c r="A512" s="1"/>
      <c r="B512" s="1"/>
      <c r="C512" s="1"/>
      <c r="D512" s="1"/>
      <c r="E512" s="1"/>
      <c r="F512" s="1"/>
      <c r="G512" s="2"/>
      <c r="H512" s="64"/>
      <c r="I512" s="66"/>
      <c r="J512" s="6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>
      <c r="A513" s="1"/>
      <c r="B513" s="1"/>
      <c r="C513" s="1"/>
      <c r="D513" s="1"/>
      <c r="E513" s="1"/>
      <c r="F513" s="1"/>
      <c r="G513" s="2"/>
      <c r="H513" s="64"/>
      <c r="I513" s="66"/>
      <c r="J513" s="6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>
      <c r="A514" s="1"/>
      <c r="B514" s="1"/>
      <c r="C514" s="1"/>
      <c r="D514" s="1"/>
      <c r="E514" s="1"/>
      <c r="F514" s="1"/>
      <c r="G514" s="2"/>
      <c r="H514" s="64"/>
      <c r="I514" s="66"/>
      <c r="J514" s="6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>
      <c r="A515" s="1"/>
      <c r="B515" s="1"/>
      <c r="C515" s="1"/>
      <c r="D515" s="1"/>
      <c r="E515" s="1"/>
      <c r="F515" s="1"/>
      <c r="G515" s="2"/>
      <c r="H515" s="64"/>
      <c r="I515" s="66"/>
      <c r="J515" s="6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>
      <c r="A516" s="1"/>
      <c r="B516" s="1"/>
      <c r="C516" s="1"/>
      <c r="D516" s="1"/>
      <c r="E516" s="1"/>
      <c r="F516" s="1"/>
      <c r="G516" s="2"/>
      <c r="H516" s="64"/>
      <c r="I516" s="66"/>
      <c r="J516" s="6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>
      <c r="A517" s="1"/>
      <c r="B517" s="1"/>
      <c r="C517" s="1"/>
      <c r="D517" s="1"/>
      <c r="E517" s="1"/>
      <c r="F517" s="1"/>
      <c r="G517" s="2"/>
      <c r="H517" s="64"/>
      <c r="I517" s="66"/>
      <c r="J517" s="6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>
      <c r="A518" s="1"/>
      <c r="B518" s="1"/>
      <c r="C518" s="1"/>
      <c r="D518" s="1"/>
      <c r="E518" s="1"/>
      <c r="F518" s="1"/>
      <c r="G518" s="2"/>
      <c r="H518" s="64"/>
      <c r="I518" s="66"/>
      <c r="J518" s="6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>
      <c r="A519" s="1"/>
      <c r="B519" s="1"/>
      <c r="C519" s="1"/>
      <c r="D519" s="1"/>
      <c r="E519" s="1"/>
      <c r="F519" s="1"/>
      <c r="G519" s="2"/>
      <c r="H519" s="64"/>
      <c r="I519" s="66"/>
      <c r="J519" s="6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>
      <c r="A520" s="1"/>
      <c r="B520" s="1"/>
      <c r="C520" s="1"/>
      <c r="D520" s="1"/>
      <c r="E520" s="1"/>
      <c r="F520" s="1"/>
      <c r="G520" s="2"/>
      <c r="H520" s="64"/>
      <c r="I520" s="66"/>
      <c r="J520" s="6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>
      <c r="A521" s="1"/>
      <c r="B521" s="1"/>
      <c r="C521" s="1"/>
      <c r="D521" s="1"/>
      <c r="E521" s="1"/>
      <c r="F521" s="1"/>
      <c r="G521" s="2"/>
      <c r="H521" s="64"/>
      <c r="I521" s="66"/>
      <c r="J521" s="6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>
      <c r="A522" s="1"/>
      <c r="B522" s="1"/>
      <c r="C522" s="1"/>
      <c r="D522" s="1"/>
      <c r="E522" s="1"/>
      <c r="F522" s="1"/>
      <c r="G522" s="2"/>
      <c r="H522" s="64"/>
      <c r="I522" s="66"/>
      <c r="J522" s="6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>
      <c r="A523" s="1"/>
      <c r="B523" s="1"/>
      <c r="C523" s="1"/>
      <c r="D523" s="1"/>
      <c r="E523" s="1"/>
      <c r="F523" s="1"/>
      <c r="G523" s="2"/>
      <c r="H523" s="64"/>
      <c r="I523" s="66"/>
      <c r="J523" s="6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>
      <c r="A524" s="1"/>
      <c r="B524" s="1"/>
      <c r="C524" s="1"/>
      <c r="D524" s="1"/>
      <c r="E524" s="1"/>
      <c r="F524" s="1"/>
      <c r="G524" s="2"/>
      <c r="H524" s="64"/>
      <c r="I524" s="66"/>
      <c r="J524" s="6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>
      <c r="A525" s="1"/>
      <c r="B525" s="1"/>
      <c r="C525" s="1"/>
      <c r="D525" s="1"/>
      <c r="E525" s="1"/>
      <c r="F525" s="1"/>
      <c r="G525" s="2"/>
      <c r="H525" s="64"/>
      <c r="I525" s="66"/>
      <c r="J525" s="6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>
      <c r="A526" s="1"/>
      <c r="B526" s="1"/>
      <c r="C526" s="1"/>
      <c r="D526" s="1"/>
      <c r="E526" s="1"/>
      <c r="F526" s="1"/>
      <c r="G526" s="2"/>
      <c r="H526" s="64"/>
      <c r="I526" s="66"/>
      <c r="J526" s="6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>
      <c r="A527" s="1"/>
      <c r="B527" s="1"/>
      <c r="C527" s="1"/>
      <c r="D527" s="1"/>
      <c r="E527" s="1"/>
      <c r="F527" s="1"/>
      <c r="G527" s="2"/>
      <c r="H527" s="64"/>
      <c r="I527" s="66"/>
      <c r="J527" s="6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>
      <c r="A528" s="1"/>
      <c r="B528" s="1"/>
      <c r="C528" s="1"/>
      <c r="D528" s="1"/>
      <c r="E528" s="1"/>
      <c r="F528" s="1"/>
      <c r="G528" s="2"/>
      <c r="H528" s="64"/>
      <c r="I528" s="66"/>
      <c r="J528" s="6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>
      <c r="A529" s="1"/>
      <c r="B529" s="1"/>
      <c r="C529" s="1"/>
      <c r="D529" s="1"/>
      <c r="E529" s="1"/>
      <c r="F529" s="1"/>
      <c r="G529" s="2"/>
      <c r="H529" s="64"/>
      <c r="I529" s="66"/>
      <c r="J529" s="6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>
      <c r="A530" s="1"/>
      <c r="B530" s="1"/>
      <c r="C530" s="1"/>
      <c r="D530" s="1"/>
      <c r="E530" s="1"/>
      <c r="F530" s="1"/>
      <c r="G530" s="2"/>
      <c r="H530" s="64"/>
      <c r="I530" s="66"/>
      <c r="J530" s="6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>
      <c r="A531" s="1"/>
      <c r="B531" s="1"/>
      <c r="C531" s="1"/>
      <c r="D531" s="1"/>
      <c r="E531" s="1"/>
      <c r="F531" s="1"/>
      <c r="G531" s="2"/>
      <c r="H531" s="64"/>
      <c r="I531" s="66"/>
      <c r="J531" s="6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>
      <c r="A532" s="1"/>
      <c r="B532" s="1"/>
      <c r="C532" s="1"/>
      <c r="D532" s="1"/>
      <c r="E532" s="1"/>
      <c r="F532" s="1"/>
      <c r="G532" s="2"/>
      <c r="H532" s="64"/>
      <c r="I532" s="66"/>
      <c r="J532" s="6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>
      <c r="A533" s="1"/>
      <c r="B533" s="1"/>
      <c r="C533" s="1"/>
      <c r="D533" s="1"/>
      <c r="E533" s="1"/>
      <c r="F533" s="1"/>
      <c r="G533" s="2"/>
      <c r="H533" s="64"/>
      <c r="I533" s="66"/>
      <c r="J533" s="6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>
      <c r="A534" s="1"/>
      <c r="B534" s="1"/>
      <c r="C534" s="1"/>
      <c r="D534" s="1"/>
      <c r="E534" s="1"/>
      <c r="F534" s="1"/>
      <c r="G534" s="2"/>
      <c r="H534" s="64"/>
      <c r="I534" s="66"/>
      <c r="J534" s="6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>
      <c r="A535" s="1"/>
      <c r="B535" s="1"/>
      <c r="C535" s="1"/>
      <c r="D535" s="1"/>
      <c r="E535" s="1"/>
      <c r="F535" s="1"/>
      <c r="G535" s="2"/>
      <c r="H535" s="64"/>
      <c r="I535" s="66"/>
      <c r="J535" s="6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>
      <c r="A536" s="1"/>
      <c r="B536" s="1"/>
      <c r="C536" s="1"/>
      <c r="D536" s="1"/>
      <c r="E536" s="1"/>
      <c r="F536" s="1"/>
      <c r="G536" s="2"/>
      <c r="H536" s="64"/>
      <c r="I536" s="66"/>
      <c r="J536" s="6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>
      <c r="A537" s="1"/>
      <c r="B537" s="1"/>
      <c r="C537" s="1"/>
      <c r="D537" s="1"/>
      <c r="E537" s="1"/>
      <c r="F537" s="1"/>
      <c r="G537" s="2"/>
      <c r="H537" s="64"/>
      <c r="I537" s="66"/>
      <c r="J537" s="6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>
      <c r="A538" s="1"/>
      <c r="B538" s="1"/>
      <c r="C538" s="1"/>
      <c r="D538" s="1"/>
      <c r="E538" s="1"/>
      <c r="F538" s="1"/>
      <c r="G538" s="2"/>
      <c r="H538" s="64"/>
      <c r="I538" s="66"/>
      <c r="J538" s="6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>
      <c r="A539" s="1"/>
      <c r="B539" s="1"/>
      <c r="C539" s="1"/>
      <c r="D539" s="1"/>
      <c r="E539" s="1"/>
      <c r="F539" s="1"/>
      <c r="G539" s="2"/>
      <c r="H539" s="64"/>
      <c r="I539" s="66"/>
      <c r="J539" s="6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>
      <c r="A540" s="1"/>
      <c r="B540" s="1"/>
      <c r="C540" s="1"/>
      <c r="D540" s="1"/>
      <c r="E540" s="1"/>
      <c r="F540" s="1"/>
      <c r="G540" s="2"/>
      <c r="H540" s="64"/>
      <c r="I540" s="66"/>
      <c r="J540" s="6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>
      <c r="A541" s="1"/>
      <c r="B541" s="1"/>
      <c r="C541" s="1"/>
      <c r="D541" s="1"/>
      <c r="E541" s="1"/>
      <c r="F541" s="1"/>
      <c r="G541" s="2"/>
      <c r="H541" s="64"/>
      <c r="I541" s="66"/>
      <c r="J541" s="6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>
      <c r="A542" s="1"/>
      <c r="B542" s="1"/>
      <c r="C542" s="1"/>
      <c r="D542" s="1"/>
      <c r="E542" s="1"/>
      <c r="F542" s="1"/>
      <c r="G542" s="2"/>
      <c r="H542" s="64"/>
      <c r="I542" s="66"/>
      <c r="J542" s="6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>
      <c r="A543" s="1"/>
      <c r="B543" s="1"/>
      <c r="C543" s="1"/>
      <c r="D543" s="1"/>
      <c r="E543" s="1"/>
      <c r="F543" s="1"/>
      <c r="G543" s="2"/>
      <c r="H543" s="64"/>
      <c r="I543" s="66"/>
      <c r="J543" s="6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>
      <c r="A544" s="1"/>
      <c r="B544" s="1"/>
      <c r="C544" s="1"/>
      <c r="D544" s="1"/>
      <c r="E544" s="1"/>
      <c r="F544" s="1"/>
      <c r="G544" s="2"/>
      <c r="H544" s="64"/>
      <c r="I544" s="66"/>
      <c r="J544" s="6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>
      <c r="A545" s="1"/>
      <c r="B545" s="1"/>
      <c r="C545" s="1"/>
      <c r="D545" s="1"/>
      <c r="E545" s="1"/>
      <c r="F545" s="1"/>
      <c r="G545" s="2"/>
      <c r="H545" s="64"/>
      <c r="I545" s="66"/>
      <c r="J545" s="6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>
      <c r="A546" s="1"/>
      <c r="B546" s="1"/>
      <c r="C546" s="1"/>
      <c r="D546" s="1"/>
      <c r="E546" s="1"/>
      <c r="F546" s="1"/>
      <c r="G546" s="2"/>
      <c r="H546" s="64"/>
      <c r="I546" s="66"/>
      <c r="J546" s="6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>
      <c r="A547" s="1"/>
      <c r="B547" s="1"/>
      <c r="C547" s="1"/>
      <c r="D547" s="1"/>
      <c r="E547" s="1"/>
      <c r="F547" s="1"/>
      <c r="G547" s="2"/>
      <c r="H547" s="64"/>
      <c r="I547" s="66"/>
      <c r="J547" s="6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>
      <c r="A548" s="1"/>
      <c r="B548" s="1"/>
      <c r="C548" s="1"/>
      <c r="D548" s="1"/>
      <c r="E548" s="1"/>
      <c r="F548" s="1"/>
      <c r="G548" s="2"/>
      <c r="H548" s="64"/>
      <c r="I548" s="66"/>
      <c r="J548" s="6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>
      <c r="A549" s="1"/>
      <c r="B549" s="1"/>
      <c r="C549" s="1"/>
      <c r="D549" s="1"/>
      <c r="E549" s="1"/>
      <c r="F549" s="1"/>
      <c r="G549" s="2"/>
      <c r="H549" s="64"/>
      <c r="I549" s="66"/>
      <c r="J549" s="6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>
      <c r="A550" s="1"/>
      <c r="B550" s="1"/>
      <c r="C550" s="1"/>
      <c r="D550" s="1"/>
      <c r="E550" s="1"/>
      <c r="F550" s="1"/>
      <c r="G550" s="2"/>
      <c r="H550" s="64"/>
      <c r="I550" s="66"/>
      <c r="J550" s="6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>
      <c r="A551" s="1"/>
      <c r="B551" s="1"/>
      <c r="C551" s="1"/>
      <c r="D551" s="1"/>
      <c r="E551" s="1"/>
      <c r="F551" s="1"/>
      <c r="G551" s="2"/>
      <c r="H551" s="64"/>
      <c r="I551" s="66"/>
      <c r="J551" s="6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>
      <c r="A552" s="1"/>
      <c r="B552" s="1"/>
      <c r="C552" s="1"/>
      <c r="D552" s="1"/>
      <c r="E552" s="1"/>
      <c r="F552" s="1"/>
      <c r="G552" s="2"/>
      <c r="H552" s="64"/>
      <c r="I552" s="66"/>
      <c r="J552" s="6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>
      <c r="A553" s="1"/>
      <c r="B553" s="1"/>
      <c r="C553" s="1"/>
      <c r="D553" s="1"/>
      <c r="E553" s="1"/>
      <c r="F553" s="1"/>
      <c r="G553" s="2"/>
      <c r="H553" s="64"/>
      <c r="I553" s="66"/>
      <c r="J553" s="6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>
      <c r="A554" s="1"/>
      <c r="B554" s="1"/>
      <c r="C554" s="1"/>
      <c r="D554" s="1"/>
      <c r="E554" s="1"/>
      <c r="F554" s="1"/>
      <c r="G554" s="2"/>
      <c r="H554" s="64"/>
      <c r="I554" s="66"/>
      <c r="J554" s="6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>
      <c r="A555" s="1"/>
      <c r="B555" s="1"/>
      <c r="C555" s="1"/>
      <c r="D555" s="1"/>
      <c r="E555" s="1"/>
      <c r="F555" s="1"/>
      <c r="G555" s="2"/>
      <c r="H555" s="64"/>
      <c r="I555" s="66"/>
      <c r="J555" s="6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>
      <c r="A556" s="1"/>
      <c r="B556" s="1"/>
      <c r="C556" s="1"/>
      <c r="D556" s="1"/>
      <c r="E556" s="1"/>
      <c r="F556" s="1"/>
      <c r="G556" s="2"/>
      <c r="H556" s="64"/>
      <c r="I556" s="66"/>
      <c r="J556" s="6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>
      <c r="A557" s="1"/>
      <c r="B557" s="1"/>
      <c r="C557" s="1"/>
      <c r="D557" s="1"/>
      <c r="E557" s="1"/>
      <c r="F557" s="1"/>
      <c r="G557" s="2"/>
      <c r="H557" s="64"/>
      <c r="I557" s="66"/>
      <c r="J557" s="6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>
      <c r="A558" s="1"/>
      <c r="B558" s="1"/>
      <c r="C558" s="1"/>
      <c r="D558" s="1"/>
      <c r="E558" s="1"/>
      <c r="F558" s="1"/>
      <c r="G558" s="2"/>
      <c r="H558" s="64"/>
      <c r="I558" s="66"/>
      <c r="J558" s="6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>
      <c r="A559" s="1"/>
      <c r="B559" s="1"/>
      <c r="C559" s="1"/>
      <c r="D559" s="1"/>
      <c r="E559" s="1"/>
      <c r="F559" s="1"/>
      <c r="G559" s="2"/>
      <c r="H559" s="64"/>
      <c r="I559" s="66"/>
      <c r="J559" s="6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>
      <c r="A560" s="1"/>
      <c r="B560" s="1"/>
      <c r="C560" s="1"/>
      <c r="D560" s="1"/>
      <c r="E560" s="1"/>
      <c r="F560" s="1"/>
      <c r="G560" s="2"/>
      <c r="H560" s="64"/>
      <c r="I560" s="66"/>
      <c r="J560" s="6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>
      <c r="A561" s="1"/>
      <c r="B561" s="1"/>
      <c r="C561" s="1"/>
      <c r="D561" s="1"/>
      <c r="E561" s="1"/>
      <c r="F561" s="1"/>
      <c r="G561" s="2"/>
      <c r="H561" s="64"/>
      <c r="I561" s="66"/>
      <c r="J561" s="6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>
      <c r="A562" s="1"/>
      <c r="B562" s="1"/>
      <c r="C562" s="1"/>
      <c r="D562" s="1"/>
      <c r="E562" s="1"/>
      <c r="F562" s="1"/>
      <c r="G562" s="2"/>
      <c r="H562" s="64"/>
      <c r="I562" s="66"/>
      <c r="J562" s="6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>
      <c r="A563" s="1"/>
      <c r="B563" s="1"/>
      <c r="C563" s="1"/>
      <c r="D563" s="1"/>
      <c r="E563" s="1"/>
      <c r="F563" s="1"/>
      <c r="G563" s="2"/>
      <c r="H563" s="64"/>
      <c r="I563" s="66"/>
      <c r="J563" s="6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>
      <c r="A564" s="1"/>
      <c r="B564" s="1"/>
      <c r="C564" s="1"/>
      <c r="D564" s="1"/>
      <c r="E564" s="1"/>
      <c r="F564" s="1"/>
      <c r="G564" s="2"/>
      <c r="H564" s="64"/>
      <c r="I564" s="66"/>
      <c r="J564" s="6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>
      <c r="A565" s="1"/>
      <c r="B565" s="1"/>
      <c r="C565" s="1"/>
      <c r="D565" s="1"/>
      <c r="E565" s="1"/>
      <c r="F565" s="1"/>
      <c r="G565" s="2"/>
      <c r="H565" s="64"/>
      <c r="I565" s="66"/>
      <c r="J565" s="6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>
      <c r="A566" s="1"/>
      <c r="B566" s="1"/>
      <c r="C566" s="1"/>
      <c r="D566" s="1"/>
      <c r="E566" s="1"/>
      <c r="F566" s="1"/>
      <c r="G566" s="2"/>
      <c r="H566" s="64"/>
      <c r="I566" s="66"/>
      <c r="J566" s="6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>
      <c r="A567" s="1"/>
      <c r="B567" s="1"/>
      <c r="C567" s="1"/>
      <c r="D567" s="1"/>
      <c r="E567" s="1"/>
      <c r="F567" s="1"/>
      <c r="G567" s="2"/>
      <c r="H567" s="64"/>
      <c r="I567" s="66"/>
      <c r="J567" s="6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>
      <c r="A568" s="1"/>
      <c r="B568" s="1"/>
      <c r="C568" s="1"/>
      <c r="D568" s="1"/>
      <c r="E568" s="1"/>
      <c r="F568" s="1"/>
      <c r="G568" s="2"/>
      <c r="H568" s="64"/>
      <c r="I568" s="66"/>
      <c r="J568" s="6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>
      <c r="A569" s="1"/>
      <c r="B569" s="1"/>
      <c r="C569" s="1"/>
      <c r="D569" s="1"/>
      <c r="E569" s="1"/>
      <c r="F569" s="1"/>
      <c r="G569" s="2"/>
      <c r="H569" s="64"/>
      <c r="I569" s="66"/>
      <c r="J569" s="6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>
      <c r="A570" s="1"/>
      <c r="B570" s="1"/>
      <c r="C570" s="1"/>
      <c r="D570" s="1"/>
      <c r="E570" s="1"/>
      <c r="F570" s="1"/>
      <c r="G570" s="2"/>
      <c r="H570" s="64"/>
      <c r="I570" s="66"/>
      <c r="J570" s="6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>
      <c r="A571" s="1"/>
      <c r="B571" s="1"/>
      <c r="C571" s="1"/>
      <c r="D571" s="1"/>
      <c r="E571" s="1"/>
      <c r="F571" s="1"/>
      <c r="G571" s="2"/>
      <c r="H571" s="64"/>
      <c r="I571" s="66"/>
      <c r="J571" s="6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>
      <c r="A572" s="1"/>
      <c r="B572" s="1"/>
      <c r="C572" s="1"/>
      <c r="D572" s="1"/>
      <c r="E572" s="1"/>
      <c r="F572" s="1"/>
      <c r="G572" s="2"/>
      <c r="H572" s="64"/>
      <c r="I572" s="66"/>
      <c r="J572" s="6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>
      <c r="A573" s="1"/>
      <c r="B573" s="1"/>
      <c r="C573" s="1"/>
      <c r="D573" s="1"/>
      <c r="E573" s="1"/>
      <c r="F573" s="1"/>
      <c r="G573" s="2"/>
      <c r="H573" s="64"/>
      <c r="I573" s="66"/>
      <c r="J573" s="6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>
      <c r="A574" s="1"/>
      <c r="B574" s="1"/>
      <c r="C574" s="1"/>
      <c r="D574" s="1"/>
      <c r="E574" s="1"/>
      <c r="F574" s="1"/>
      <c r="G574" s="2"/>
      <c r="H574" s="64"/>
      <c r="I574" s="66"/>
      <c r="J574" s="6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>
      <c r="A575" s="1"/>
      <c r="B575" s="1"/>
      <c r="C575" s="1"/>
      <c r="D575" s="1"/>
      <c r="E575" s="1"/>
      <c r="F575" s="1"/>
      <c r="G575" s="2"/>
      <c r="H575" s="64"/>
      <c r="I575" s="66"/>
      <c r="J575" s="6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>
      <c r="A576" s="1"/>
      <c r="B576" s="1"/>
      <c r="C576" s="1"/>
      <c r="D576" s="1"/>
      <c r="E576" s="1"/>
      <c r="F576" s="1"/>
      <c r="G576" s="2"/>
      <c r="H576" s="64"/>
      <c r="I576" s="66"/>
      <c r="J576" s="6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>
      <c r="A577" s="1"/>
      <c r="B577" s="1"/>
      <c r="C577" s="1"/>
      <c r="D577" s="1"/>
      <c r="E577" s="1"/>
      <c r="F577" s="1"/>
      <c r="G577" s="2"/>
      <c r="H577" s="64"/>
      <c r="I577" s="66"/>
      <c r="J577" s="6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>
      <c r="A578" s="1"/>
      <c r="B578" s="1"/>
      <c r="C578" s="1"/>
      <c r="D578" s="1"/>
      <c r="E578" s="1"/>
      <c r="F578" s="1"/>
      <c r="G578" s="2"/>
      <c r="H578" s="64"/>
      <c r="I578" s="66"/>
      <c r="J578" s="6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>
      <c r="A579" s="1"/>
      <c r="B579" s="1"/>
      <c r="C579" s="1"/>
      <c r="D579" s="1"/>
      <c r="E579" s="1"/>
      <c r="F579" s="1"/>
      <c r="G579" s="2"/>
      <c r="H579" s="64"/>
      <c r="I579" s="66"/>
      <c r="J579" s="6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>
      <c r="A580" s="1"/>
      <c r="B580" s="1"/>
      <c r="C580" s="1"/>
      <c r="D580" s="1"/>
      <c r="E580" s="1"/>
      <c r="F580" s="1"/>
      <c r="G580" s="2"/>
      <c r="H580" s="64"/>
      <c r="I580" s="66"/>
      <c r="J580" s="6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>
      <c r="A581" s="1"/>
      <c r="B581" s="1"/>
      <c r="C581" s="1"/>
      <c r="D581" s="1"/>
      <c r="E581" s="1"/>
      <c r="F581" s="1"/>
      <c r="G581" s="2"/>
      <c r="H581" s="64"/>
      <c r="I581" s="66"/>
      <c r="J581" s="6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>
      <c r="A582" s="1"/>
      <c r="B582" s="1"/>
      <c r="C582" s="1"/>
      <c r="D582" s="1"/>
      <c r="E582" s="1"/>
      <c r="F582" s="1"/>
      <c r="G582" s="2"/>
      <c r="H582" s="64"/>
      <c r="I582" s="66"/>
      <c r="J582" s="6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>
      <c r="A583" s="1"/>
      <c r="B583" s="1"/>
      <c r="C583" s="1"/>
      <c r="D583" s="1"/>
      <c r="E583" s="1"/>
      <c r="F583" s="1"/>
      <c r="G583" s="2"/>
      <c r="H583" s="64"/>
      <c r="I583" s="66"/>
      <c r="J583" s="6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>
      <c r="A584" s="1"/>
      <c r="B584" s="1"/>
      <c r="C584" s="1"/>
      <c r="D584" s="1"/>
      <c r="E584" s="1"/>
      <c r="F584" s="1"/>
      <c r="G584" s="2"/>
      <c r="H584" s="64"/>
      <c r="I584" s="66"/>
      <c r="J584" s="6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>
      <c r="A585" s="1"/>
      <c r="B585" s="1"/>
      <c r="C585" s="1"/>
      <c r="D585" s="1"/>
      <c r="E585" s="1"/>
      <c r="F585" s="1"/>
      <c r="G585" s="2"/>
      <c r="H585" s="64"/>
      <c r="I585" s="66"/>
      <c r="J585" s="6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>
      <c r="A586" s="1"/>
      <c r="B586" s="1"/>
      <c r="C586" s="1"/>
      <c r="D586" s="1"/>
      <c r="E586" s="1"/>
      <c r="F586" s="1"/>
      <c r="G586" s="2"/>
      <c r="H586" s="64"/>
      <c r="I586" s="66"/>
      <c r="J586" s="6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>
      <c r="A587" s="1"/>
      <c r="B587" s="1"/>
      <c r="C587" s="1"/>
      <c r="D587" s="1"/>
      <c r="E587" s="1"/>
      <c r="F587" s="1"/>
      <c r="G587" s="2"/>
      <c r="H587" s="64"/>
      <c r="I587" s="66"/>
      <c r="J587" s="6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>
      <c r="A588" s="1"/>
      <c r="B588" s="1"/>
      <c r="C588" s="1"/>
      <c r="D588" s="1"/>
      <c r="E588" s="1"/>
      <c r="F588" s="1"/>
      <c r="G588" s="2"/>
      <c r="H588" s="64"/>
      <c r="I588" s="66"/>
      <c r="J588" s="6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>
      <c r="A589" s="1"/>
      <c r="B589" s="1"/>
      <c r="C589" s="1"/>
      <c r="D589" s="1"/>
      <c r="E589" s="1"/>
      <c r="F589" s="1"/>
      <c r="G589" s="2"/>
      <c r="H589" s="64"/>
      <c r="I589" s="66"/>
      <c r="J589" s="6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>
      <c r="A590" s="1"/>
      <c r="B590" s="1"/>
      <c r="C590" s="1"/>
      <c r="D590" s="1"/>
      <c r="E590" s="1"/>
      <c r="F590" s="1"/>
      <c r="G590" s="2"/>
      <c r="H590" s="64"/>
      <c r="I590" s="66"/>
      <c r="J590" s="6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>
      <c r="A591" s="1"/>
      <c r="B591" s="1"/>
      <c r="C591" s="1"/>
      <c r="D591" s="1"/>
      <c r="E591" s="1"/>
      <c r="F591" s="1"/>
      <c r="G591" s="2"/>
      <c r="H591" s="64"/>
      <c r="I591" s="66"/>
      <c r="J591" s="6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>
      <c r="A592" s="1"/>
      <c r="B592" s="1"/>
      <c r="C592" s="1"/>
      <c r="D592" s="1"/>
      <c r="E592" s="1"/>
      <c r="F592" s="1"/>
      <c r="G592" s="2"/>
      <c r="H592" s="64"/>
      <c r="I592" s="66"/>
      <c r="J592" s="6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>
      <c r="A593" s="1"/>
      <c r="B593" s="1"/>
      <c r="C593" s="1"/>
      <c r="D593" s="1"/>
      <c r="E593" s="1"/>
      <c r="F593" s="1"/>
      <c r="G593" s="2"/>
      <c r="H593" s="64"/>
      <c r="I593" s="66"/>
      <c r="J593" s="6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>
      <c r="A594" s="1"/>
      <c r="B594" s="1"/>
      <c r="C594" s="1"/>
      <c r="D594" s="1"/>
      <c r="E594" s="1"/>
      <c r="F594" s="1"/>
      <c r="G594" s="2"/>
      <c r="H594" s="64"/>
      <c r="I594" s="66"/>
      <c r="J594" s="6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>
      <c r="A595" s="1"/>
      <c r="B595" s="1"/>
      <c r="C595" s="1"/>
      <c r="D595" s="1"/>
      <c r="E595" s="1"/>
      <c r="F595" s="1"/>
      <c r="G595" s="2"/>
      <c r="H595" s="64"/>
      <c r="I595" s="66"/>
      <c r="J595" s="6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>
      <c r="A596" s="1"/>
      <c r="B596" s="1"/>
      <c r="C596" s="1"/>
      <c r="D596" s="1"/>
      <c r="E596" s="1"/>
      <c r="F596" s="1"/>
      <c r="G596" s="2"/>
      <c r="H596" s="64"/>
      <c r="I596" s="66"/>
      <c r="J596" s="6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>
      <c r="A597" s="1"/>
      <c r="B597" s="1"/>
      <c r="C597" s="1"/>
      <c r="D597" s="1"/>
      <c r="E597" s="1"/>
      <c r="F597" s="1"/>
      <c r="G597" s="2"/>
      <c r="H597" s="64"/>
      <c r="I597" s="66"/>
      <c r="J597" s="6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>
      <c r="A598" s="1"/>
      <c r="B598" s="1"/>
      <c r="C598" s="1"/>
      <c r="D598" s="1"/>
      <c r="E598" s="1"/>
      <c r="F598" s="1"/>
      <c r="G598" s="2"/>
      <c r="H598" s="64"/>
      <c r="I598" s="66"/>
      <c r="J598" s="6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>
      <c r="A599" s="1"/>
      <c r="B599" s="1"/>
      <c r="C599" s="1"/>
      <c r="D599" s="1"/>
      <c r="E599" s="1"/>
      <c r="F599" s="1"/>
      <c r="G599" s="2"/>
      <c r="H599" s="64"/>
      <c r="I599" s="66"/>
      <c r="J599" s="6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>
      <c r="A600" s="1"/>
      <c r="B600" s="1"/>
      <c r="C600" s="1"/>
      <c r="D600" s="1"/>
      <c r="E600" s="1"/>
      <c r="F600" s="1"/>
      <c r="G600" s="2"/>
      <c r="H600" s="64"/>
      <c r="I600" s="66"/>
      <c r="J600" s="6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>
      <c r="A601" s="1"/>
      <c r="B601" s="1"/>
      <c r="C601" s="1"/>
      <c r="D601" s="1"/>
      <c r="E601" s="1"/>
      <c r="F601" s="1"/>
      <c r="G601" s="2"/>
      <c r="H601" s="64"/>
      <c r="I601" s="66"/>
      <c r="J601" s="6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>
      <c r="A602" s="1"/>
      <c r="B602" s="1"/>
      <c r="C602" s="1"/>
      <c r="D602" s="1"/>
      <c r="E602" s="1"/>
      <c r="F602" s="1"/>
      <c r="G602" s="2"/>
      <c r="H602" s="64"/>
      <c r="I602" s="66"/>
      <c r="J602" s="6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>
      <c r="A603" s="1"/>
      <c r="B603" s="1"/>
      <c r="C603" s="1"/>
      <c r="D603" s="1"/>
      <c r="E603" s="1"/>
      <c r="F603" s="1"/>
      <c r="G603" s="2"/>
      <c r="H603" s="64"/>
      <c r="I603" s="66"/>
      <c r="J603" s="6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>
      <c r="A604" s="1"/>
      <c r="B604" s="1"/>
      <c r="C604" s="1"/>
      <c r="D604" s="1"/>
      <c r="E604" s="1"/>
      <c r="F604" s="1"/>
      <c r="G604" s="2"/>
      <c r="H604" s="64"/>
      <c r="I604" s="66"/>
      <c r="J604" s="6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>
      <c r="A605" s="1"/>
      <c r="B605" s="1"/>
      <c r="C605" s="1"/>
      <c r="D605" s="1"/>
      <c r="E605" s="1"/>
      <c r="F605" s="1"/>
      <c r="G605" s="2"/>
      <c r="H605" s="64"/>
      <c r="I605" s="66"/>
      <c r="J605" s="6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>
      <c r="A606" s="1"/>
      <c r="B606" s="1"/>
      <c r="C606" s="1"/>
      <c r="D606" s="1"/>
      <c r="E606" s="1"/>
      <c r="F606" s="1"/>
      <c r="G606" s="2"/>
      <c r="H606" s="64"/>
      <c r="I606" s="66"/>
      <c r="J606" s="6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>
      <c r="A607" s="1"/>
      <c r="B607" s="1"/>
      <c r="C607" s="1"/>
      <c r="D607" s="1"/>
      <c r="E607" s="1"/>
      <c r="F607" s="1"/>
      <c r="G607" s="2"/>
      <c r="H607" s="64"/>
      <c r="I607" s="66"/>
      <c r="J607" s="6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>
      <c r="A608" s="1"/>
      <c r="B608" s="1"/>
      <c r="C608" s="1"/>
      <c r="D608" s="1"/>
      <c r="E608" s="1"/>
      <c r="F608" s="1"/>
      <c r="G608" s="2"/>
      <c r="H608" s="64"/>
      <c r="I608" s="66"/>
      <c r="J608" s="6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>
      <c r="A609" s="1"/>
      <c r="B609" s="1"/>
      <c r="C609" s="1"/>
      <c r="D609" s="1"/>
      <c r="E609" s="1"/>
      <c r="F609" s="1"/>
      <c r="G609" s="2"/>
      <c r="H609" s="64"/>
      <c r="I609" s="66"/>
      <c r="J609" s="6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>
      <c r="A610" s="1"/>
      <c r="B610" s="1"/>
      <c r="C610" s="1"/>
      <c r="D610" s="1"/>
      <c r="E610" s="1"/>
      <c r="F610" s="1"/>
      <c r="G610" s="2"/>
      <c r="H610" s="64"/>
      <c r="I610" s="66"/>
      <c r="J610" s="6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>
      <c r="A611" s="1"/>
      <c r="B611" s="1"/>
      <c r="C611" s="1"/>
      <c r="D611" s="1"/>
      <c r="E611" s="1"/>
      <c r="F611" s="1"/>
      <c r="G611" s="2"/>
      <c r="H611" s="64"/>
      <c r="I611" s="66"/>
      <c r="J611" s="6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>
      <c r="A612" s="1"/>
      <c r="B612" s="1"/>
      <c r="C612" s="1"/>
      <c r="D612" s="1"/>
      <c r="E612" s="1"/>
      <c r="F612" s="1"/>
      <c r="G612" s="2"/>
      <c r="H612" s="64"/>
      <c r="I612" s="66"/>
      <c r="J612" s="6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>
      <c r="A613" s="1"/>
      <c r="B613" s="1"/>
      <c r="C613" s="1"/>
      <c r="D613" s="1"/>
      <c r="E613" s="1"/>
      <c r="F613" s="1"/>
      <c r="G613" s="2"/>
      <c r="H613" s="64"/>
      <c r="I613" s="66"/>
      <c r="J613" s="6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>
      <c r="A614" s="1"/>
      <c r="B614" s="1"/>
      <c r="C614" s="1"/>
      <c r="D614" s="1"/>
      <c r="E614" s="1"/>
      <c r="F614" s="1"/>
      <c r="G614" s="2"/>
      <c r="H614" s="64"/>
      <c r="I614" s="66"/>
      <c r="J614" s="6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>
      <c r="A615" s="1"/>
      <c r="B615" s="1"/>
      <c r="C615" s="1"/>
      <c r="D615" s="1"/>
      <c r="E615" s="1"/>
      <c r="F615" s="1"/>
      <c r="G615" s="2"/>
      <c r="H615" s="64"/>
      <c r="I615" s="66"/>
      <c r="J615" s="6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>
      <c r="A616" s="1"/>
      <c r="B616" s="1"/>
      <c r="C616" s="1"/>
      <c r="D616" s="1"/>
      <c r="E616" s="1"/>
      <c r="F616" s="1"/>
      <c r="G616" s="2"/>
      <c r="H616" s="64"/>
      <c r="I616" s="66"/>
      <c r="J616" s="6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>
      <c r="A617" s="1"/>
      <c r="B617" s="1"/>
      <c r="C617" s="1"/>
      <c r="D617" s="1"/>
      <c r="E617" s="1"/>
      <c r="F617" s="1"/>
      <c r="G617" s="2"/>
      <c r="H617" s="64"/>
      <c r="I617" s="66"/>
      <c r="J617" s="6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>
      <c r="A618" s="1"/>
      <c r="B618" s="1"/>
      <c r="C618" s="1"/>
      <c r="D618" s="1"/>
      <c r="E618" s="1"/>
      <c r="F618" s="1"/>
      <c r="G618" s="2"/>
      <c r="H618" s="64"/>
      <c r="I618" s="66"/>
      <c r="J618" s="6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>
      <c r="A619" s="1"/>
      <c r="B619" s="1"/>
      <c r="C619" s="1"/>
      <c r="D619" s="1"/>
      <c r="E619" s="1"/>
      <c r="F619" s="1"/>
      <c r="G619" s="2"/>
      <c r="H619" s="64"/>
      <c r="I619" s="66"/>
      <c r="J619" s="6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>
      <c r="A620" s="1"/>
      <c r="B620" s="1"/>
      <c r="C620" s="1"/>
      <c r="D620" s="1"/>
      <c r="E620" s="1"/>
      <c r="F620" s="1"/>
      <c r="G620" s="2"/>
      <c r="H620" s="64"/>
      <c r="I620" s="66"/>
      <c r="J620" s="6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>
      <c r="A621" s="1"/>
      <c r="B621" s="1"/>
      <c r="C621" s="1"/>
      <c r="D621" s="1"/>
      <c r="E621" s="1"/>
      <c r="F621" s="1"/>
      <c r="G621" s="2"/>
      <c r="H621" s="64"/>
      <c r="I621" s="66"/>
      <c r="J621" s="6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>
      <c r="A622" s="1"/>
      <c r="B622" s="1"/>
      <c r="C622" s="1"/>
      <c r="D622" s="1"/>
      <c r="E622" s="1"/>
      <c r="F622" s="1"/>
      <c r="G622" s="2"/>
      <c r="H622" s="64"/>
      <c r="I622" s="66"/>
      <c r="J622" s="6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>
      <c r="A623" s="1"/>
      <c r="B623" s="1"/>
      <c r="C623" s="1"/>
      <c r="D623" s="1"/>
      <c r="E623" s="1"/>
      <c r="F623" s="1"/>
      <c r="G623" s="2"/>
      <c r="H623" s="64"/>
      <c r="I623" s="66"/>
      <c r="J623" s="6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>
      <c r="A624" s="1"/>
      <c r="B624" s="1"/>
      <c r="C624" s="1"/>
      <c r="D624" s="1"/>
      <c r="E624" s="1"/>
      <c r="F624" s="1"/>
      <c r="G624" s="2"/>
      <c r="H624" s="64"/>
      <c r="I624" s="66"/>
      <c r="J624" s="6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>
      <c r="A625" s="1"/>
      <c r="B625" s="1"/>
      <c r="C625" s="1"/>
      <c r="D625" s="1"/>
      <c r="E625" s="1"/>
      <c r="F625" s="1"/>
      <c r="G625" s="2"/>
      <c r="H625" s="64"/>
      <c r="I625" s="66"/>
      <c r="J625" s="6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>
      <c r="A626" s="1"/>
      <c r="B626" s="1"/>
      <c r="C626" s="1"/>
      <c r="D626" s="1"/>
      <c r="E626" s="1"/>
      <c r="F626" s="1"/>
      <c r="G626" s="2"/>
      <c r="H626" s="64"/>
      <c r="I626" s="66"/>
      <c r="J626" s="6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>
      <c r="A627" s="1"/>
      <c r="B627" s="1"/>
      <c r="C627" s="1"/>
      <c r="D627" s="1"/>
      <c r="E627" s="1"/>
      <c r="F627" s="1"/>
      <c r="G627" s="2"/>
      <c r="H627" s="64"/>
      <c r="I627" s="66"/>
      <c r="J627" s="6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>
      <c r="A628" s="1"/>
      <c r="B628" s="1"/>
      <c r="C628" s="1"/>
      <c r="D628" s="1"/>
      <c r="E628" s="1"/>
      <c r="F628" s="1"/>
      <c r="G628" s="2"/>
      <c r="H628" s="64"/>
      <c r="I628" s="66"/>
      <c r="J628" s="6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>
      <c r="A629" s="1"/>
      <c r="B629" s="1"/>
      <c r="C629" s="1"/>
      <c r="D629" s="1"/>
      <c r="E629" s="1"/>
      <c r="F629" s="1"/>
      <c r="G629" s="2"/>
      <c r="H629" s="64"/>
      <c r="I629" s="66"/>
      <c r="J629" s="6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>
      <c r="A630" s="1"/>
      <c r="B630" s="1"/>
      <c r="C630" s="1"/>
      <c r="D630" s="1"/>
      <c r="E630" s="1"/>
      <c r="F630" s="1"/>
      <c r="G630" s="2"/>
      <c r="H630" s="64"/>
      <c r="I630" s="66"/>
      <c r="J630" s="6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>
      <c r="A631" s="1"/>
      <c r="B631" s="1"/>
      <c r="C631" s="1"/>
      <c r="D631" s="1"/>
      <c r="E631" s="1"/>
      <c r="F631" s="1"/>
      <c r="G631" s="2"/>
      <c r="H631" s="64"/>
      <c r="I631" s="66"/>
      <c r="J631" s="6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>
      <c r="A632" s="1"/>
      <c r="B632" s="1"/>
      <c r="C632" s="1"/>
      <c r="D632" s="1"/>
      <c r="E632" s="1"/>
      <c r="F632" s="1"/>
      <c r="G632" s="2"/>
      <c r="H632" s="64"/>
      <c r="I632" s="66"/>
      <c r="J632" s="6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>
      <c r="A633" s="1"/>
      <c r="B633" s="1"/>
      <c r="C633" s="1"/>
      <c r="D633" s="1"/>
      <c r="E633" s="1"/>
      <c r="F633" s="1"/>
      <c r="G633" s="2"/>
      <c r="H633" s="64"/>
      <c r="I633" s="66"/>
      <c r="J633" s="6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>
      <c r="A634" s="1"/>
      <c r="B634" s="1"/>
      <c r="C634" s="1"/>
      <c r="D634" s="1"/>
      <c r="E634" s="1"/>
      <c r="F634" s="1"/>
      <c r="G634" s="2"/>
      <c r="H634" s="64"/>
      <c r="I634" s="66"/>
      <c r="J634" s="6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>
      <c r="A635" s="1"/>
      <c r="B635" s="1"/>
      <c r="C635" s="1"/>
      <c r="D635" s="1"/>
      <c r="E635" s="1"/>
      <c r="F635" s="1"/>
      <c r="G635" s="2"/>
      <c r="H635" s="64"/>
      <c r="I635" s="66"/>
      <c r="J635" s="6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>
      <c r="A636" s="1"/>
      <c r="B636" s="1"/>
      <c r="C636" s="1"/>
      <c r="D636" s="1"/>
      <c r="E636" s="1"/>
      <c r="F636" s="1"/>
      <c r="G636" s="2"/>
      <c r="H636" s="64"/>
      <c r="I636" s="66"/>
      <c r="J636" s="6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>
      <c r="A637" s="1"/>
      <c r="B637" s="1"/>
      <c r="C637" s="1"/>
      <c r="D637" s="1"/>
      <c r="E637" s="1"/>
      <c r="F637" s="1"/>
      <c r="G637" s="2"/>
      <c r="H637" s="64"/>
      <c r="I637" s="66"/>
      <c r="J637" s="6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>
      <c r="A638" s="1"/>
      <c r="B638" s="1"/>
      <c r="C638" s="1"/>
      <c r="D638" s="1"/>
      <c r="E638" s="1"/>
      <c r="F638" s="1"/>
      <c r="G638" s="2"/>
      <c r="H638" s="64"/>
      <c r="I638" s="66"/>
      <c r="J638" s="6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>
      <c r="A639" s="1"/>
      <c r="B639" s="1"/>
      <c r="C639" s="1"/>
      <c r="D639" s="1"/>
      <c r="E639" s="1"/>
      <c r="F639" s="1"/>
      <c r="G639" s="2"/>
      <c r="H639" s="64"/>
      <c r="I639" s="66"/>
      <c r="J639" s="6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>
      <c r="A640" s="1"/>
      <c r="B640" s="1"/>
      <c r="C640" s="1"/>
      <c r="D640" s="1"/>
      <c r="E640" s="1"/>
      <c r="F640" s="1"/>
      <c r="G640" s="2"/>
      <c r="H640" s="64"/>
      <c r="I640" s="66"/>
      <c r="J640" s="6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>
      <c r="A641" s="1"/>
      <c r="B641" s="1"/>
      <c r="C641" s="1"/>
      <c r="D641" s="1"/>
      <c r="E641" s="1"/>
      <c r="F641" s="1"/>
      <c r="G641" s="2"/>
      <c r="H641" s="64"/>
      <c r="I641" s="66"/>
      <c r="J641" s="6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>
      <c r="A642" s="1"/>
      <c r="B642" s="1"/>
      <c r="C642" s="1"/>
      <c r="D642" s="1"/>
      <c r="E642" s="1"/>
      <c r="F642" s="1"/>
      <c r="G642" s="2"/>
      <c r="H642" s="64"/>
      <c r="I642" s="66"/>
      <c r="J642" s="6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>
      <c r="A643" s="1"/>
      <c r="B643" s="1"/>
      <c r="C643" s="1"/>
      <c r="D643" s="1"/>
      <c r="E643" s="1"/>
      <c r="F643" s="1"/>
      <c r="G643" s="2"/>
      <c r="H643" s="64"/>
      <c r="I643" s="66"/>
      <c r="J643" s="6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>
      <c r="A644" s="1"/>
      <c r="B644" s="1"/>
      <c r="C644" s="1"/>
      <c r="D644" s="1"/>
      <c r="E644" s="1"/>
      <c r="F644" s="1"/>
      <c r="G644" s="2"/>
      <c r="H644" s="64"/>
      <c r="I644" s="66"/>
      <c r="J644" s="6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>
      <c r="A645" s="1"/>
      <c r="B645" s="1"/>
      <c r="C645" s="1"/>
      <c r="D645" s="1"/>
      <c r="E645" s="1"/>
      <c r="F645" s="1"/>
      <c r="G645" s="2"/>
      <c r="H645" s="64"/>
      <c r="I645" s="66"/>
      <c r="J645" s="6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>
      <c r="A646" s="1"/>
      <c r="B646" s="1"/>
      <c r="C646" s="1"/>
      <c r="D646" s="1"/>
      <c r="E646" s="1"/>
      <c r="F646" s="1"/>
      <c r="G646" s="2"/>
      <c r="H646" s="64"/>
      <c r="I646" s="66"/>
      <c r="J646" s="6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>
      <c r="A647" s="1"/>
      <c r="B647" s="1"/>
      <c r="C647" s="1"/>
      <c r="D647" s="1"/>
      <c r="E647" s="1"/>
      <c r="F647" s="1"/>
      <c r="G647" s="2"/>
      <c r="H647" s="64"/>
      <c r="I647" s="66"/>
      <c r="J647" s="6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>
      <c r="A648" s="1"/>
      <c r="B648" s="1"/>
      <c r="C648" s="1"/>
      <c r="D648" s="1"/>
      <c r="E648" s="1"/>
      <c r="F648" s="1"/>
      <c r="G648" s="2"/>
      <c r="H648" s="64"/>
      <c r="I648" s="66"/>
      <c r="J648" s="6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>
      <c r="A649" s="1"/>
      <c r="B649" s="1"/>
      <c r="C649" s="1"/>
      <c r="D649" s="1"/>
      <c r="E649" s="1"/>
      <c r="F649" s="1"/>
      <c r="G649" s="2"/>
      <c r="H649" s="64"/>
      <c r="I649" s="66"/>
      <c r="J649" s="6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>
      <c r="A650" s="1"/>
      <c r="B650" s="1"/>
      <c r="C650" s="1"/>
      <c r="D650" s="1"/>
      <c r="E650" s="1"/>
      <c r="F650" s="1"/>
      <c r="G650" s="2"/>
      <c r="H650" s="64"/>
      <c r="I650" s="66"/>
      <c r="J650" s="6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>
      <c r="A651" s="1"/>
      <c r="B651" s="1"/>
      <c r="C651" s="1"/>
      <c r="D651" s="1"/>
      <c r="E651" s="1"/>
      <c r="F651" s="1"/>
      <c r="G651" s="2"/>
      <c r="H651" s="64"/>
      <c r="I651" s="66"/>
      <c r="J651" s="6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>
      <c r="A652" s="1"/>
      <c r="B652" s="1"/>
      <c r="C652" s="1"/>
      <c r="D652" s="1"/>
      <c r="E652" s="1"/>
      <c r="F652" s="1"/>
      <c r="G652" s="2"/>
      <c r="H652" s="64"/>
      <c r="I652" s="66"/>
      <c r="J652" s="6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>
      <c r="A653" s="1"/>
      <c r="B653" s="1"/>
      <c r="C653" s="1"/>
      <c r="D653" s="1"/>
      <c r="E653" s="1"/>
      <c r="F653" s="1"/>
      <c r="G653" s="2"/>
      <c r="H653" s="64"/>
      <c r="I653" s="66"/>
      <c r="J653" s="6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>
      <c r="A654" s="1"/>
      <c r="B654" s="1"/>
      <c r="C654" s="1"/>
      <c r="D654" s="1"/>
      <c r="E654" s="1"/>
      <c r="F654" s="1"/>
      <c r="G654" s="2"/>
      <c r="H654" s="64"/>
      <c r="I654" s="66"/>
      <c r="J654" s="6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>
      <c r="A655" s="1"/>
      <c r="B655" s="1"/>
      <c r="C655" s="1"/>
      <c r="D655" s="1"/>
      <c r="E655" s="1"/>
      <c r="F655" s="1"/>
      <c r="G655" s="2"/>
      <c r="H655" s="64"/>
      <c r="I655" s="66"/>
      <c r="J655" s="6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>
      <c r="A656" s="1"/>
      <c r="B656" s="1"/>
      <c r="C656" s="1"/>
      <c r="D656" s="1"/>
      <c r="E656" s="1"/>
      <c r="F656" s="1"/>
      <c r="G656" s="2"/>
      <c r="H656" s="64"/>
      <c r="I656" s="66"/>
      <c r="J656" s="6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>
      <c r="A657" s="1"/>
      <c r="B657" s="1"/>
      <c r="C657" s="1"/>
      <c r="D657" s="1"/>
      <c r="E657" s="1"/>
      <c r="F657" s="1"/>
      <c r="G657" s="2"/>
      <c r="H657" s="64"/>
      <c r="I657" s="66"/>
      <c r="J657" s="6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>
      <c r="A658" s="1"/>
      <c r="B658" s="1"/>
      <c r="C658" s="1"/>
      <c r="D658" s="1"/>
      <c r="E658" s="1"/>
      <c r="F658" s="1"/>
      <c r="G658" s="2"/>
      <c r="H658" s="64"/>
      <c r="I658" s="66"/>
      <c r="J658" s="6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>
      <c r="A659" s="1"/>
      <c r="B659" s="1"/>
      <c r="C659" s="1"/>
      <c r="D659" s="1"/>
      <c r="E659" s="1"/>
      <c r="F659" s="1"/>
      <c r="G659" s="2"/>
      <c r="H659" s="64"/>
      <c r="I659" s="66"/>
      <c r="J659" s="6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>
      <c r="A660" s="1"/>
      <c r="B660" s="1"/>
      <c r="C660" s="1"/>
      <c r="D660" s="1"/>
      <c r="E660" s="1"/>
      <c r="F660" s="1"/>
      <c r="G660" s="2"/>
      <c r="H660" s="64"/>
      <c r="I660" s="66"/>
      <c r="J660" s="6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>
      <c r="A661" s="1"/>
      <c r="B661" s="1"/>
      <c r="C661" s="1"/>
      <c r="D661" s="1"/>
      <c r="E661" s="1"/>
      <c r="F661" s="1"/>
      <c r="G661" s="2"/>
      <c r="H661" s="64"/>
      <c r="I661" s="66"/>
      <c r="J661" s="6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>
      <c r="A662" s="1"/>
      <c r="B662" s="1"/>
      <c r="C662" s="1"/>
      <c r="D662" s="1"/>
      <c r="E662" s="1"/>
      <c r="F662" s="1"/>
      <c r="G662" s="2"/>
      <c r="H662" s="64"/>
      <c r="I662" s="66"/>
      <c r="J662" s="6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>
      <c r="A663" s="1"/>
      <c r="B663" s="1"/>
      <c r="C663" s="1"/>
      <c r="D663" s="1"/>
      <c r="E663" s="1"/>
      <c r="F663" s="1"/>
      <c r="G663" s="2"/>
      <c r="H663" s="64"/>
      <c r="I663" s="66"/>
      <c r="J663" s="6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>
      <c r="A664" s="1"/>
      <c r="B664" s="1"/>
      <c r="C664" s="1"/>
      <c r="D664" s="1"/>
      <c r="E664" s="1"/>
      <c r="F664" s="1"/>
      <c r="G664" s="2"/>
      <c r="H664" s="64"/>
      <c r="I664" s="66"/>
      <c r="J664" s="6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>
      <c r="A665" s="1"/>
      <c r="B665" s="1"/>
      <c r="C665" s="1"/>
      <c r="D665" s="1"/>
      <c r="E665" s="1"/>
      <c r="F665" s="1"/>
      <c r="G665" s="2"/>
      <c r="H665" s="64"/>
      <c r="I665" s="66"/>
      <c r="J665" s="6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>
      <c r="A666" s="1"/>
      <c r="B666" s="1"/>
      <c r="C666" s="1"/>
      <c r="D666" s="1"/>
      <c r="E666" s="1"/>
      <c r="F666" s="1"/>
      <c r="G666" s="2"/>
      <c r="H666" s="64"/>
      <c r="I666" s="66"/>
      <c r="J666" s="6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>
      <c r="A667" s="1"/>
      <c r="B667" s="1"/>
      <c r="C667" s="1"/>
      <c r="D667" s="1"/>
      <c r="E667" s="1"/>
      <c r="F667" s="1"/>
      <c r="G667" s="2"/>
      <c r="H667" s="64"/>
      <c r="I667" s="66"/>
      <c r="J667" s="6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>
      <c r="A668" s="1"/>
      <c r="B668" s="1"/>
      <c r="C668" s="1"/>
      <c r="D668" s="1"/>
      <c r="E668" s="1"/>
      <c r="F668" s="1"/>
      <c r="G668" s="2"/>
      <c r="H668" s="64"/>
      <c r="I668" s="66"/>
      <c r="J668" s="6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>
      <c r="A669" s="1"/>
      <c r="B669" s="1"/>
      <c r="C669" s="1"/>
      <c r="D669" s="1"/>
      <c r="E669" s="1"/>
      <c r="F669" s="1"/>
      <c r="G669" s="2"/>
      <c r="H669" s="64"/>
      <c r="I669" s="66"/>
      <c r="J669" s="6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>
      <c r="A670" s="1"/>
      <c r="B670" s="1"/>
      <c r="C670" s="1"/>
      <c r="D670" s="1"/>
      <c r="E670" s="1"/>
      <c r="F670" s="1"/>
      <c r="G670" s="2"/>
      <c r="H670" s="64"/>
      <c r="I670" s="66"/>
      <c r="J670" s="6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>
      <c r="A671" s="1"/>
      <c r="B671" s="1"/>
      <c r="C671" s="1"/>
      <c r="D671" s="1"/>
      <c r="E671" s="1"/>
      <c r="F671" s="1"/>
      <c r="G671" s="2"/>
      <c r="H671" s="64"/>
      <c r="I671" s="66"/>
      <c r="J671" s="6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>
      <c r="A672" s="1"/>
      <c r="B672" s="1"/>
      <c r="C672" s="1"/>
      <c r="D672" s="1"/>
      <c r="E672" s="1"/>
      <c r="F672" s="1"/>
      <c r="G672" s="2"/>
      <c r="H672" s="64"/>
      <c r="I672" s="66"/>
      <c r="J672" s="6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>
      <c r="A673" s="1"/>
      <c r="B673" s="1"/>
      <c r="C673" s="1"/>
      <c r="D673" s="1"/>
      <c r="E673" s="1"/>
      <c r="F673" s="1"/>
      <c r="G673" s="2"/>
      <c r="H673" s="64"/>
      <c r="I673" s="66"/>
      <c r="J673" s="6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>
      <c r="A674" s="1"/>
      <c r="B674" s="1"/>
      <c r="C674" s="1"/>
      <c r="D674" s="1"/>
      <c r="E674" s="1"/>
      <c r="F674" s="1"/>
      <c r="G674" s="2"/>
      <c r="H674" s="64"/>
      <c r="I674" s="66"/>
      <c r="J674" s="6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>
      <c r="A675" s="1"/>
      <c r="B675" s="1"/>
      <c r="C675" s="1"/>
      <c r="D675" s="1"/>
      <c r="E675" s="1"/>
      <c r="F675" s="1"/>
      <c r="G675" s="2"/>
      <c r="H675" s="64"/>
      <c r="I675" s="66"/>
      <c r="J675" s="6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>
      <c r="A676" s="1"/>
      <c r="B676" s="1"/>
      <c r="C676" s="1"/>
      <c r="D676" s="1"/>
      <c r="E676" s="1"/>
      <c r="F676" s="1"/>
      <c r="G676" s="2"/>
      <c r="H676" s="64"/>
      <c r="I676" s="66"/>
      <c r="J676" s="6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>
      <c r="A677" s="1"/>
      <c r="B677" s="1"/>
      <c r="C677" s="1"/>
      <c r="D677" s="1"/>
      <c r="E677" s="1"/>
      <c r="F677" s="1"/>
      <c r="G677" s="2"/>
      <c r="H677" s="64"/>
      <c r="I677" s="66"/>
      <c r="J677" s="6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>
      <c r="A678" s="1"/>
      <c r="B678" s="1"/>
      <c r="C678" s="1"/>
      <c r="D678" s="1"/>
      <c r="E678" s="1"/>
      <c r="F678" s="1"/>
      <c r="G678" s="2"/>
      <c r="H678" s="64"/>
      <c r="I678" s="66"/>
      <c r="J678" s="6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>
      <c r="A679" s="1"/>
      <c r="B679" s="1"/>
      <c r="C679" s="1"/>
      <c r="D679" s="1"/>
      <c r="E679" s="1"/>
      <c r="F679" s="1"/>
      <c r="G679" s="2"/>
      <c r="H679" s="64"/>
      <c r="I679" s="66"/>
      <c r="J679" s="6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>
      <c r="A680" s="1"/>
      <c r="B680" s="1"/>
      <c r="C680" s="1"/>
      <c r="D680" s="1"/>
      <c r="E680" s="1"/>
      <c r="F680" s="1"/>
      <c r="G680" s="2"/>
      <c r="H680" s="64"/>
      <c r="I680" s="66"/>
      <c r="J680" s="6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>
      <c r="A681" s="1"/>
      <c r="B681" s="1"/>
      <c r="C681" s="1"/>
      <c r="D681" s="1"/>
      <c r="E681" s="1"/>
      <c r="F681" s="1"/>
      <c r="G681" s="2"/>
      <c r="H681" s="64"/>
      <c r="I681" s="66"/>
      <c r="J681" s="6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>
      <c r="A682" s="1"/>
      <c r="B682" s="1"/>
      <c r="C682" s="1"/>
      <c r="D682" s="1"/>
      <c r="E682" s="1"/>
      <c r="F682" s="1"/>
      <c r="G682" s="2"/>
      <c r="H682" s="64"/>
      <c r="I682" s="66"/>
      <c r="J682" s="6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>
      <c r="A683" s="1"/>
      <c r="B683" s="1"/>
      <c r="C683" s="1"/>
      <c r="D683" s="1"/>
      <c r="E683" s="1"/>
      <c r="F683" s="1"/>
      <c r="G683" s="2"/>
      <c r="H683" s="64"/>
      <c r="I683" s="66"/>
      <c r="J683" s="6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>
      <c r="A684" s="1"/>
      <c r="B684" s="1"/>
      <c r="C684" s="1"/>
      <c r="D684" s="1"/>
      <c r="E684" s="1"/>
      <c r="F684" s="1"/>
      <c r="G684" s="2"/>
      <c r="H684" s="64"/>
      <c r="I684" s="66"/>
      <c r="J684" s="6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>
      <c r="A685" s="1"/>
      <c r="B685" s="1"/>
      <c r="C685" s="1"/>
      <c r="D685" s="1"/>
      <c r="E685" s="1"/>
      <c r="F685" s="1"/>
      <c r="G685" s="2"/>
      <c r="H685" s="64"/>
      <c r="I685" s="66"/>
      <c r="J685" s="6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>
      <c r="A686" s="1"/>
      <c r="B686" s="1"/>
      <c r="C686" s="1"/>
      <c r="D686" s="1"/>
      <c r="E686" s="1"/>
      <c r="F686" s="1"/>
      <c r="G686" s="2"/>
      <c r="H686" s="64"/>
      <c r="I686" s="66"/>
      <c r="J686" s="6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>
      <c r="A687" s="1"/>
      <c r="B687" s="1"/>
      <c r="C687" s="1"/>
      <c r="D687" s="1"/>
      <c r="E687" s="1"/>
      <c r="F687" s="1"/>
      <c r="G687" s="2"/>
      <c r="H687" s="64"/>
      <c r="I687" s="66"/>
      <c r="J687" s="6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>
      <c r="A688" s="1"/>
      <c r="B688" s="1"/>
      <c r="C688" s="1"/>
      <c r="D688" s="1"/>
      <c r="E688" s="1"/>
      <c r="F688" s="1"/>
      <c r="G688" s="2"/>
      <c r="H688" s="64"/>
      <c r="I688" s="66"/>
      <c r="J688" s="6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>
      <c r="A689" s="1"/>
      <c r="B689" s="1"/>
      <c r="C689" s="1"/>
      <c r="D689" s="1"/>
      <c r="E689" s="1"/>
      <c r="F689" s="1"/>
      <c r="G689" s="2"/>
      <c r="H689" s="64"/>
      <c r="I689" s="66"/>
      <c r="J689" s="6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>
      <c r="A690" s="1"/>
      <c r="B690" s="1"/>
      <c r="C690" s="1"/>
      <c r="D690" s="1"/>
      <c r="E690" s="1"/>
      <c r="F690" s="1"/>
      <c r="G690" s="2"/>
      <c r="H690" s="64"/>
      <c r="I690" s="66"/>
      <c r="J690" s="6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>
      <c r="A691" s="1"/>
      <c r="B691" s="1"/>
      <c r="C691" s="1"/>
      <c r="D691" s="1"/>
      <c r="E691" s="1"/>
      <c r="F691" s="1"/>
      <c r="G691" s="2"/>
      <c r="H691" s="64"/>
      <c r="I691" s="66"/>
      <c r="J691" s="6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>
      <c r="A692" s="1"/>
      <c r="B692" s="1"/>
      <c r="C692" s="1"/>
      <c r="D692" s="1"/>
      <c r="E692" s="1"/>
      <c r="F692" s="1"/>
      <c r="G692" s="2"/>
      <c r="H692" s="64"/>
      <c r="I692" s="66"/>
      <c r="J692" s="6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>
      <c r="A693" s="1"/>
      <c r="B693" s="1"/>
      <c r="C693" s="1"/>
      <c r="D693" s="1"/>
      <c r="E693" s="1"/>
      <c r="F693" s="1"/>
      <c r="G693" s="2"/>
      <c r="H693" s="64"/>
      <c r="I693" s="66"/>
      <c r="J693" s="6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>
      <c r="A694" s="1"/>
      <c r="B694" s="1"/>
      <c r="C694" s="1"/>
      <c r="D694" s="1"/>
      <c r="E694" s="1"/>
      <c r="F694" s="1"/>
      <c r="G694" s="2"/>
      <c r="H694" s="64"/>
      <c r="I694" s="66"/>
      <c r="J694" s="6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>
      <c r="A695" s="1"/>
      <c r="B695" s="1"/>
      <c r="C695" s="1"/>
      <c r="D695" s="1"/>
      <c r="E695" s="1"/>
      <c r="F695" s="1"/>
      <c r="G695" s="2"/>
      <c r="H695" s="64"/>
      <c r="I695" s="66"/>
      <c r="J695" s="6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>
      <c r="A696" s="1"/>
      <c r="B696" s="1"/>
      <c r="C696" s="1"/>
      <c r="D696" s="1"/>
      <c r="E696" s="1"/>
      <c r="F696" s="1"/>
      <c r="G696" s="2"/>
      <c r="H696" s="64"/>
      <c r="I696" s="66"/>
      <c r="J696" s="6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>
      <c r="A697" s="1"/>
      <c r="B697" s="1"/>
      <c r="C697" s="1"/>
      <c r="D697" s="1"/>
      <c r="E697" s="1"/>
      <c r="F697" s="1"/>
      <c r="G697" s="2"/>
      <c r="H697" s="64"/>
      <c r="I697" s="66"/>
      <c r="J697" s="6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>
      <c r="A698" s="1"/>
      <c r="B698" s="1"/>
      <c r="C698" s="1"/>
      <c r="D698" s="1"/>
      <c r="E698" s="1"/>
      <c r="F698" s="1"/>
      <c r="G698" s="2"/>
      <c r="H698" s="64"/>
      <c r="I698" s="66"/>
      <c r="J698" s="6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>
      <c r="A699" s="1"/>
      <c r="B699" s="1"/>
      <c r="C699" s="1"/>
      <c r="D699" s="1"/>
      <c r="E699" s="1"/>
      <c r="F699" s="1"/>
      <c r="G699" s="2"/>
      <c r="H699" s="64"/>
      <c r="I699" s="66"/>
      <c r="J699" s="6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>
      <c r="A700" s="1"/>
      <c r="B700" s="1"/>
      <c r="C700" s="1"/>
      <c r="D700" s="1"/>
      <c r="E700" s="1"/>
      <c r="F700" s="1"/>
      <c r="G700" s="2"/>
      <c r="H700" s="64"/>
      <c r="I700" s="66"/>
      <c r="J700" s="6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>
      <c r="A701" s="1"/>
      <c r="B701" s="1"/>
      <c r="C701" s="1"/>
      <c r="D701" s="1"/>
      <c r="E701" s="1"/>
      <c r="F701" s="1"/>
      <c r="G701" s="2"/>
      <c r="H701" s="64"/>
      <c r="I701" s="66"/>
      <c r="J701" s="6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>
      <c r="A702" s="1"/>
      <c r="B702" s="1"/>
      <c r="C702" s="1"/>
      <c r="D702" s="1"/>
      <c r="E702" s="1"/>
      <c r="F702" s="1"/>
      <c r="G702" s="2"/>
      <c r="H702" s="64"/>
      <c r="I702" s="66"/>
      <c r="J702" s="6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>
      <c r="A703" s="1"/>
      <c r="B703" s="1"/>
      <c r="C703" s="1"/>
      <c r="D703" s="1"/>
      <c r="E703" s="1"/>
      <c r="F703" s="1"/>
      <c r="G703" s="2"/>
      <c r="H703" s="64"/>
      <c r="I703" s="66"/>
      <c r="J703" s="6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>
      <c r="A704" s="1"/>
      <c r="B704" s="1"/>
      <c r="C704" s="1"/>
      <c r="D704" s="1"/>
      <c r="E704" s="1"/>
      <c r="F704" s="1"/>
      <c r="G704" s="2"/>
      <c r="H704" s="64"/>
      <c r="I704" s="66"/>
      <c r="J704" s="6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>
      <c r="A705" s="1"/>
      <c r="B705" s="1"/>
      <c r="C705" s="1"/>
      <c r="D705" s="1"/>
      <c r="E705" s="1"/>
      <c r="F705" s="1"/>
      <c r="G705" s="2"/>
      <c r="H705" s="64"/>
      <c r="I705" s="66"/>
      <c r="J705" s="6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>
      <c r="A706" s="1"/>
      <c r="B706" s="1"/>
      <c r="C706" s="1"/>
      <c r="D706" s="1"/>
      <c r="E706" s="1"/>
      <c r="F706" s="1"/>
      <c r="G706" s="2"/>
      <c r="H706" s="64"/>
      <c r="I706" s="66"/>
      <c r="J706" s="6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>
      <c r="A707" s="1"/>
      <c r="B707" s="1"/>
      <c r="C707" s="1"/>
      <c r="D707" s="1"/>
      <c r="E707" s="1"/>
      <c r="F707" s="1"/>
      <c r="G707" s="2"/>
      <c r="H707" s="64"/>
      <c r="I707" s="66"/>
      <c r="J707" s="6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>
      <c r="A708" s="1"/>
      <c r="B708" s="1"/>
      <c r="C708" s="1"/>
      <c r="D708" s="1"/>
      <c r="E708" s="1"/>
      <c r="F708" s="1"/>
      <c r="G708" s="2"/>
      <c r="H708" s="64"/>
      <c r="I708" s="66"/>
      <c r="J708" s="6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>
      <c r="A709" s="1"/>
      <c r="B709" s="1"/>
      <c r="C709" s="1"/>
      <c r="D709" s="1"/>
      <c r="E709" s="1"/>
      <c r="F709" s="1"/>
      <c r="G709" s="2"/>
      <c r="H709" s="64"/>
      <c r="I709" s="66"/>
      <c r="J709" s="6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>
      <c r="A710" s="1"/>
      <c r="B710" s="1"/>
      <c r="C710" s="1"/>
      <c r="D710" s="1"/>
      <c r="E710" s="1"/>
      <c r="F710" s="1"/>
      <c r="G710" s="2"/>
      <c r="H710" s="64"/>
      <c r="I710" s="66"/>
      <c r="J710" s="6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>
      <c r="A711" s="1"/>
      <c r="B711" s="1"/>
      <c r="C711" s="1"/>
      <c r="D711" s="1"/>
      <c r="E711" s="1"/>
      <c r="F711" s="1"/>
      <c r="G711" s="2"/>
      <c r="H711" s="64"/>
      <c r="I711" s="66"/>
      <c r="J711" s="6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>
      <c r="A712" s="1"/>
      <c r="B712" s="1"/>
      <c r="C712" s="1"/>
      <c r="D712" s="1"/>
      <c r="E712" s="1"/>
      <c r="F712" s="1"/>
      <c r="G712" s="2"/>
      <c r="H712" s="64"/>
      <c r="I712" s="66"/>
      <c r="J712" s="6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>
      <c r="A713" s="1"/>
      <c r="B713" s="1"/>
      <c r="C713" s="1"/>
      <c r="D713" s="1"/>
      <c r="E713" s="1"/>
      <c r="F713" s="1"/>
      <c r="G713" s="2"/>
      <c r="H713" s="64"/>
      <c r="I713" s="66"/>
      <c r="J713" s="6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>
      <c r="A714" s="1"/>
      <c r="B714" s="1"/>
      <c r="C714" s="1"/>
      <c r="D714" s="1"/>
      <c r="E714" s="1"/>
      <c r="F714" s="1"/>
      <c r="G714" s="2"/>
      <c r="H714" s="64"/>
      <c r="I714" s="66"/>
      <c r="J714" s="6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>
      <c r="A715" s="1"/>
      <c r="B715" s="1"/>
      <c r="C715" s="1"/>
      <c r="D715" s="1"/>
      <c r="E715" s="1"/>
      <c r="F715" s="1"/>
      <c r="G715" s="2"/>
      <c r="H715" s="64"/>
      <c r="I715" s="66"/>
      <c r="J715" s="6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>
      <c r="A716" s="1"/>
      <c r="B716" s="1"/>
      <c r="C716" s="1"/>
      <c r="D716" s="1"/>
      <c r="E716" s="1"/>
      <c r="F716" s="1"/>
      <c r="G716" s="2"/>
      <c r="H716" s="64"/>
      <c r="I716" s="66"/>
      <c r="J716" s="6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>
      <c r="A717" s="1"/>
      <c r="B717" s="1"/>
      <c r="C717" s="1"/>
      <c r="D717" s="1"/>
      <c r="E717" s="1"/>
      <c r="F717" s="1"/>
      <c r="G717" s="2"/>
      <c r="H717" s="64"/>
      <c r="I717" s="66"/>
      <c r="J717" s="6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>
      <c r="A718" s="1"/>
      <c r="B718" s="1"/>
      <c r="C718" s="1"/>
      <c r="D718" s="1"/>
      <c r="E718" s="1"/>
      <c r="F718" s="1"/>
      <c r="G718" s="2"/>
      <c r="H718" s="64"/>
      <c r="I718" s="66"/>
      <c r="J718" s="6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>
      <c r="A719" s="1"/>
      <c r="B719" s="1"/>
      <c r="C719" s="1"/>
      <c r="D719" s="1"/>
      <c r="E719" s="1"/>
      <c r="F719" s="1"/>
      <c r="G719" s="2"/>
      <c r="H719" s="64"/>
      <c r="I719" s="66"/>
      <c r="J719" s="6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>
      <c r="A720" s="1"/>
      <c r="B720" s="1"/>
      <c r="C720" s="1"/>
      <c r="D720" s="1"/>
      <c r="E720" s="1"/>
      <c r="F720" s="1"/>
      <c r="G720" s="2"/>
      <c r="H720" s="64"/>
      <c r="I720" s="66"/>
      <c r="J720" s="6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>
      <c r="A721" s="1"/>
      <c r="B721" s="1"/>
      <c r="C721" s="1"/>
      <c r="D721" s="1"/>
      <c r="E721" s="1"/>
      <c r="F721" s="1"/>
      <c r="G721" s="2"/>
      <c r="H721" s="64"/>
      <c r="I721" s="66"/>
      <c r="J721" s="6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>
      <c r="A722" s="1"/>
      <c r="B722" s="1"/>
      <c r="C722" s="1"/>
      <c r="D722" s="1"/>
      <c r="E722" s="1"/>
      <c r="F722" s="1"/>
      <c r="G722" s="2"/>
      <c r="H722" s="64"/>
      <c r="I722" s="66"/>
      <c r="J722" s="6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>
      <c r="A723" s="1"/>
      <c r="B723" s="1"/>
      <c r="C723" s="1"/>
      <c r="D723" s="1"/>
      <c r="E723" s="1"/>
      <c r="F723" s="1"/>
      <c r="G723" s="2"/>
      <c r="H723" s="64"/>
      <c r="I723" s="66"/>
      <c r="J723" s="6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>
      <c r="A724" s="1"/>
      <c r="B724" s="1"/>
      <c r="C724" s="1"/>
      <c r="D724" s="1"/>
      <c r="E724" s="1"/>
      <c r="F724" s="1"/>
      <c r="G724" s="2"/>
      <c r="H724" s="64"/>
      <c r="I724" s="66"/>
      <c r="J724" s="6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>
      <c r="A725" s="1"/>
      <c r="B725" s="1"/>
      <c r="C725" s="1"/>
      <c r="D725" s="1"/>
      <c r="E725" s="1"/>
      <c r="F725" s="1"/>
      <c r="G725" s="2"/>
      <c r="H725" s="64"/>
      <c r="I725" s="66"/>
      <c r="J725" s="6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>
      <c r="A726" s="1"/>
      <c r="B726" s="1"/>
      <c r="C726" s="1"/>
      <c r="D726" s="1"/>
      <c r="E726" s="1"/>
      <c r="F726" s="1"/>
      <c r="G726" s="2"/>
      <c r="H726" s="64"/>
      <c r="I726" s="66"/>
      <c r="J726" s="6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>
      <c r="A727" s="1"/>
      <c r="B727" s="1"/>
      <c r="C727" s="1"/>
      <c r="D727" s="1"/>
      <c r="E727" s="1"/>
      <c r="F727" s="1"/>
      <c r="G727" s="2"/>
      <c r="H727" s="64"/>
      <c r="I727" s="66"/>
      <c r="J727" s="6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>
      <c r="A728" s="1"/>
      <c r="B728" s="1"/>
      <c r="C728" s="1"/>
      <c r="D728" s="1"/>
      <c r="E728" s="1"/>
      <c r="F728" s="1"/>
      <c r="G728" s="2"/>
      <c r="H728" s="64"/>
      <c r="I728" s="66"/>
      <c r="J728" s="6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>
      <c r="A729" s="1"/>
      <c r="B729" s="1"/>
      <c r="C729" s="1"/>
      <c r="D729" s="1"/>
      <c r="E729" s="1"/>
      <c r="F729" s="1"/>
      <c r="G729" s="2"/>
      <c r="H729" s="64"/>
      <c r="I729" s="66"/>
      <c r="J729" s="6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>
      <c r="A730" s="1"/>
      <c r="B730" s="1"/>
      <c r="C730" s="1"/>
      <c r="D730" s="1"/>
      <c r="E730" s="1"/>
      <c r="F730" s="1"/>
      <c r="G730" s="2"/>
      <c r="H730" s="64"/>
      <c r="I730" s="66"/>
      <c r="J730" s="6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>
      <c r="A731" s="1"/>
      <c r="B731" s="1"/>
      <c r="C731" s="1"/>
      <c r="D731" s="1"/>
      <c r="E731" s="1"/>
      <c r="F731" s="1"/>
      <c r="G731" s="2"/>
      <c r="H731" s="64"/>
      <c r="I731" s="66"/>
      <c r="J731" s="6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>
      <c r="A732" s="1"/>
      <c r="B732" s="1"/>
      <c r="C732" s="1"/>
      <c r="D732" s="1"/>
      <c r="E732" s="1"/>
      <c r="F732" s="1"/>
      <c r="G732" s="2"/>
      <c r="H732" s="64"/>
      <c r="I732" s="66"/>
      <c r="J732" s="6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>
      <c r="A733" s="1"/>
      <c r="B733" s="1"/>
      <c r="C733" s="1"/>
      <c r="D733" s="1"/>
      <c r="E733" s="1"/>
      <c r="F733" s="1"/>
      <c r="G733" s="2"/>
      <c r="H733" s="64"/>
      <c r="I733" s="66"/>
      <c r="J733" s="6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>
      <c r="A734" s="1"/>
      <c r="B734" s="1"/>
      <c r="C734" s="1"/>
      <c r="D734" s="1"/>
      <c r="E734" s="1"/>
      <c r="F734" s="1"/>
      <c r="G734" s="2"/>
      <c r="H734" s="64"/>
      <c r="I734" s="66"/>
      <c r="J734" s="6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>
      <c r="A735" s="1"/>
      <c r="B735" s="1"/>
      <c r="C735" s="1"/>
      <c r="D735" s="1"/>
      <c r="E735" s="1"/>
      <c r="F735" s="1"/>
      <c r="G735" s="2"/>
      <c r="H735" s="64"/>
      <c r="I735" s="66"/>
      <c r="J735" s="6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>
      <c r="A736" s="1"/>
      <c r="B736" s="1"/>
      <c r="C736" s="1"/>
      <c r="D736" s="1"/>
      <c r="E736" s="1"/>
      <c r="F736" s="1"/>
      <c r="G736" s="2"/>
      <c r="H736" s="64"/>
      <c r="I736" s="66"/>
      <c r="J736" s="6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>
      <c r="A737" s="1"/>
      <c r="B737" s="1"/>
      <c r="C737" s="1"/>
      <c r="D737" s="1"/>
      <c r="E737" s="1"/>
      <c r="F737" s="1"/>
      <c r="G737" s="2"/>
      <c r="H737" s="64"/>
      <c r="I737" s="66"/>
      <c r="J737" s="6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>
      <c r="A738" s="1"/>
      <c r="B738" s="1"/>
      <c r="C738" s="1"/>
      <c r="D738" s="1"/>
      <c r="E738" s="1"/>
      <c r="F738" s="1"/>
      <c r="G738" s="2"/>
      <c r="H738" s="64"/>
      <c r="I738" s="66"/>
      <c r="J738" s="6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>
      <c r="A739" s="1"/>
      <c r="B739" s="1"/>
      <c r="C739" s="1"/>
      <c r="D739" s="1"/>
      <c r="E739" s="1"/>
      <c r="F739" s="1"/>
      <c r="G739" s="2"/>
      <c r="H739" s="64"/>
      <c r="I739" s="66"/>
      <c r="J739" s="6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>
      <c r="A740" s="1"/>
      <c r="B740" s="1"/>
      <c r="C740" s="1"/>
      <c r="D740" s="1"/>
      <c r="E740" s="1"/>
      <c r="F740" s="1"/>
      <c r="G740" s="2"/>
      <c r="H740" s="64"/>
      <c r="I740" s="66"/>
      <c r="J740" s="6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>
      <c r="A741" s="1"/>
      <c r="B741" s="1"/>
      <c r="C741" s="1"/>
      <c r="D741" s="1"/>
      <c r="E741" s="1"/>
      <c r="F741" s="1"/>
      <c r="G741" s="2"/>
      <c r="H741" s="64"/>
      <c r="I741" s="66"/>
      <c r="J741" s="6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>
      <c r="A742" s="1"/>
      <c r="B742" s="1"/>
      <c r="C742" s="1"/>
      <c r="D742" s="1"/>
      <c r="E742" s="1"/>
      <c r="F742" s="1"/>
      <c r="G742" s="2"/>
      <c r="H742" s="64"/>
      <c r="I742" s="66"/>
      <c r="J742" s="6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>
      <c r="A743" s="1"/>
      <c r="B743" s="1"/>
      <c r="C743" s="1"/>
      <c r="D743" s="1"/>
      <c r="E743" s="1"/>
      <c r="F743" s="1"/>
      <c r="G743" s="2"/>
      <c r="H743" s="64"/>
      <c r="I743" s="66"/>
      <c r="J743" s="6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>
      <c r="A744" s="1"/>
      <c r="B744" s="1"/>
      <c r="C744" s="1"/>
      <c r="D744" s="1"/>
      <c r="E744" s="1"/>
      <c r="F744" s="1"/>
      <c r="G744" s="2"/>
      <c r="H744" s="64"/>
      <c r="I744" s="66"/>
      <c r="J744" s="6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>
      <c r="A745" s="1"/>
      <c r="B745" s="1"/>
      <c r="C745" s="1"/>
      <c r="D745" s="1"/>
      <c r="E745" s="1"/>
      <c r="F745" s="1"/>
      <c r="G745" s="2"/>
      <c r="H745" s="64"/>
      <c r="I745" s="66"/>
      <c r="J745" s="6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>
      <c r="A746" s="1"/>
      <c r="B746" s="1"/>
      <c r="C746" s="1"/>
      <c r="D746" s="1"/>
      <c r="E746" s="1"/>
      <c r="F746" s="1"/>
      <c r="G746" s="2"/>
      <c r="H746" s="64"/>
      <c r="I746" s="66"/>
      <c r="J746" s="6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>
      <c r="A747" s="1"/>
      <c r="B747" s="1"/>
      <c r="C747" s="1"/>
      <c r="D747" s="1"/>
      <c r="E747" s="1"/>
      <c r="F747" s="1"/>
      <c r="G747" s="2"/>
      <c r="H747" s="64"/>
      <c r="I747" s="66"/>
      <c r="J747" s="6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>
      <c r="A748" s="1"/>
      <c r="B748" s="1"/>
      <c r="C748" s="1"/>
      <c r="D748" s="1"/>
      <c r="E748" s="1"/>
      <c r="F748" s="1"/>
      <c r="G748" s="2"/>
      <c r="H748" s="64"/>
      <c r="I748" s="66"/>
      <c r="J748" s="6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>
      <c r="A749" s="1"/>
      <c r="B749" s="1"/>
      <c r="C749" s="1"/>
      <c r="D749" s="1"/>
      <c r="E749" s="1"/>
      <c r="F749" s="1"/>
      <c r="G749" s="2"/>
      <c r="H749" s="64"/>
      <c r="I749" s="66"/>
      <c r="J749" s="6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>
      <c r="A750" s="1"/>
      <c r="B750" s="1"/>
      <c r="C750" s="1"/>
      <c r="D750" s="1"/>
      <c r="E750" s="1"/>
      <c r="F750" s="1"/>
      <c r="G750" s="2"/>
      <c r="H750" s="64"/>
      <c r="I750" s="66"/>
      <c r="J750" s="6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>
      <c r="A751" s="1"/>
      <c r="B751" s="1"/>
      <c r="C751" s="1"/>
      <c r="D751" s="1"/>
      <c r="E751" s="1"/>
      <c r="F751" s="1"/>
      <c r="G751" s="2"/>
      <c r="H751" s="64"/>
      <c r="I751" s="66"/>
      <c r="J751" s="6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>
      <c r="A752" s="1"/>
      <c r="B752" s="1"/>
      <c r="C752" s="1"/>
      <c r="D752" s="1"/>
      <c r="E752" s="1"/>
      <c r="F752" s="1"/>
      <c r="G752" s="2"/>
      <c r="H752" s="64"/>
      <c r="I752" s="66"/>
      <c r="J752" s="6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>
      <c r="A753" s="1"/>
      <c r="B753" s="1"/>
      <c r="C753" s="1"/>
      <c r="D753" s="1"/>
      <c r="E753" s="1"/>
      <c r="F753" s="1"/>
      <c r="G753" s="2"/>
      <c r="H753" s="64"/>
      <c r="I753" s="66"/>
      <c r="J753" s="6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>
      <c r="A754" s="1"/>
      <c r="B754" s="1"/>
      <c r="C754" s="1"/>
      <c r="D754" s="1"/>
      <c r="E754" s="1"/>
      <c r="F754" s="1"/>
      <c r="G754" s="2"/>
      <c r="H754" s="64"/>
      <c r="I754" s="66"/>
      <c r="J754" s="6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>
      <c r="A755" s="1"/>
      <c r="B755" s="1"/>
      <c r="C755" s="1"/>
      <c r="D755" s="1"/>
      <c r="E755" s="1"/>
      <c r="F755" s="1"/>
      <c r="G755" s="2"/>
      <c r="H755" s="64"/>
      <c r="I755" s="66"/>
      <c r="J755" s="6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>
      <c r="A756" s="1"/>
      <c r="B756" s="1"/>
      <c r="C756" s="1"/>
      <c r="D756" s="1"/>
      <c r="E756" s="1"/>
      <c r="F756" s="1"/>
      <c r="G756" s="2"/>
      <c r="H756" s="64"/>
      <c r="I756" s="66"/>
      <c r="J756" s="6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>
      <c r="A757" s="1"/>
      <c r="B757" s="1"/>
      <c r="C757" s="1"/>
      <c r="D757" s="1"/>
      <c r="E757" s="1"/>
      <c r="F757" s="1"/>
      <c r="G757" s="2"/>
      <c r="H757" s="64"/>
      <c r="I757" s="66"/>
      <c r="J757" s="6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>
      <c r="A758" s="1"/>
      <c r="B758" s="1"/>
      <c r="C758" s="1"/>
      <c r="D758" s="1"/>
      <c r="E758" s="1"/>
      <c r="F758" s="1"/>
      <c r="G758" s="2"/>
      <c r="H758" s="64"/>
      <c r="I758" s="66"/>
      <c r="J758" s="6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>
      <c r="A759" s="1"/>
      <c r="B759" s="1"/>
      <c r="C759" s="1"/>
      <c r="D759" s="1"/>
      <c r="E759" s="1"/>
      <c r="F759" s="1"/>
      <c r="G759" s="2"/>
      <c r="H759" s="64"/>
      <c r="I759" s="66"/>
      <c r="J759" s="6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>
      <c r="A760" s="1"/>
      <c r="B760" s="1"/>
      <c r="C760" s="1"/>
      <c r="D760" s="1"/>
      <c r="E760" s="1"/>
      <c r="F760" s="1"/>
      <c r="G760" s="2"/>
      <c r="H760" s="64"/>
      <c r="I760" s="66"/>
      <c r="J760" s="6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>
      <c r="A761" s="1"/>
      <c r="B761" s="1"/>
      <c r="C761" s="1"/>
      <c r="D761" s="1"/>
      <c r="E761" s="1"/>
      <c r="F761" s="1"/>
      <c r="G761" s="2"/>
      <c r="H761" s="64"/>
      <c r="I761" s="66"/>
      <c r="J761" s="6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>
      <c r="A762" s="1"/>
      <c r="B762" s="1"/>
      <c r="C762" s="1"/>
      <c r="D762" s="1"/>
      <c r="E762" s="1"/>
      <c r="F762" s="1"/>
      <c r="G762" s="2"/>
      <c r="H762" s="64"/>
      <c r="I762" s="66"/>
      <c r="J762" s="6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>
      <c r="A763" s="1"/>
      <c r="B763" s="1"/>
      <c r="C763" s="1"/>
      <c r="D763" s="1"/>
      <c r="E763" s="1"/>
      <c r="F763" s="1"/>
      <c r="G763" s="2"/>
      <c r="H763" s="64"/>
      <c r="I763" s="66"/>
      <c r="J763" s="6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>
      <c r="A764" s="1"/>
      <c r="B764" s="1"/>
      <c r="C764" s="1"/>
      <c r="D764" s="1"/>
      <c r="E764" s="1"/>
      <c r="F764" s="1"/>
      <c r="G764" s="2"/>
      <c r="H764" s="64"/>
      <c r="I764" s="66"/>
      <c r="J764" s="6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>
      <c r="A765" s="1"/>
      <c r="B765" s="1"/>
      <c r="C765" s="1"/>
      <c r="D765" s="1"/>
      <c r="E765" s="1"/>
      <c r="F765" s="1"/>
      <c r="G765" s="2"/>
      <c r="H765" s="64"/>
      <c r="I765" s="66"/>
      <c r="J765" s="6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>
      <c r="A766" s="1"/>
      <c r="B766" s="1"/>
      <c r="C766" s="1"/>
      <c r="D766" s="1"/>
      <c r="E766" s="1"/>
      <c r="F766" s="1"/>
      <c r="G766" s="2"/>
      <c r="H766" s="64"/>
      <c r="I766" s="66"/>
      <c r="J766" s="6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>
      <c r="A767" s="1"/>
      <c r="B767" s="1"/>
      <c r="C767" s="1"/>
      <c r="D767" s="1"/>
      <c r="E767" s="1"/>
      <c r="F767" s="1"/>
      <c r="G767" s="2"/>
      <c r="H767" s="64"/>
      <c r="I767" s="66"/>
      <c r="J767" s="6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>
      <c r="A768" s="1"/>
      <c r="B768" s="1"/>
      <c r="C768" s="1"/>
      <c r="D768" s="1"/>
      <c r="E768" s="1"/>
      <c r="F768" s="1"/>
      <c r="G768" s="2"/>
      <c r="H768" s="64"/>
      <c r="I768" s="66"/>
      <c r="J768" s="6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>
      <c r="A769" s="1"/>
      <c r="B769" s="1"/>
      <c r="C769" s="1"/>
      <c r="D769" s="1"/>
      <c r="E769" s="1"/>
      <c r="F769" s="1"/>
      <c r="G769" s="2"/>
      <c r="H769" s="64"/>
      <c r="I769" s="66"/>
      <c r="J769" s="6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>
      <c r="A770" s="1"/>
      <c r="B770" s="1"/>
      <c r="C770" s="1"/>
      <c r="D770" s="1"/>
      <c r="E770" s="1"/>
      <c r="F770" s="1"/>
      <c r="G770" s="2"/>
      <c r="H770" s="64"/>
      <c r="I770" s="66"/>
      <c r="J770" s="6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>
      <c r="A771" s="1"/>
      <c r="B771" s="1"/>
      <c r="C771" s="1"/>
      <c r="D771" s="1"/>
      <c r="E771" s="1"/>
      <c r="F771" s="1"/>
      <c r="G771" s="2"/>
      <c r="H771" s="64"/>
      <c r="I771" s="66"/>
      <c r="J771" s="6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>
      <c r="A772" s="1"/>
      <c r="B772" s="1"/>
      <c r="C772" s="1"/>
      <c r="D772" s="1"/>
      <c r="E772" s="1"/>
      <c r="F772" s="1"/>
      <c r="G772" s="2"/>
      <c r="H772" s="64"/>
      <c r="I772" s="66"/>
      <c r="J772" s="6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>
      <c r="A773" s="1"/>
      <c r="B773" s="1"/>
      <c r="C773" s="1"/>
      <c r="D773" s="1"/>
      <c r="E773" s="1"/>
      <c r="F773" s="1"/>
      <c r="G773" s="2"/>
      <c r="H773" s="64"/>
      <c r="I773" s="66"/>
      <c r="J773" s="6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>
      <c r="A774" s="1"/>
      <c r="B774" s="1"/>
      <c r="C774" s="1"/>
      <c r="D774" s="1"/>
      <c r="E774" s="1"/>
      <c r="F774" s="1"/>
      <c r="G774" s="2"/>
      <c r="H774" s="64"/>
      <c r="I774" s="66"/>
      <c r="J774" s="6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>
      <c r="A775" s="1"/>
      <c r="B775" s="1"/>
      <c r="C775" s="1"/>
      <c r="D775" s="1"/>
      <c r="E775" s="1"/>
      <c r="F775" s="1"/>
      <c r="G775" s="2"/>
      <c r="H775" s="64"/>
      <c r="I775" s="66"/>
      <c r="J775" s="6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>
      <c r="A776" s="1"/>
      <c r="B776" s="1"/>
      <c r="C776" s="1"/>
      <c r="D776" s="1"/>
      <c r="E776" s="1"/>
      <c r="F776" s="1"/>
      <c r="G776" s="2"/>
      <c r="H776" s="64"/>
      <c r="I776" s="66"/>
      <c r="J776" s="6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>
      <c r="A777" s="1"/>
      <c r="B777" s="1"/>
      <c r="C777" s="1"/>
      <c r="D777" s="1"/>
      <c r="E777" s="1"/>
      <c r="F777" s="1"/>
      <c r="G777" s="2"/>
      <c r="H777" s="64"/>
      <c r="I777" s="66"/>
      <c r="J777" s="6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>
      <c r="A778" s="1"/>
      <c r="B778" s="1"/>
      <c r="C778" s="1"/>
      <c r="D778" s="1"/>
      <c r="E778" s="1"/>
      <c r="F778" s="1"/>
      <c r="G778" s="2"/>
      <c r="H778" s="64"/>
      <c r="I778" s="66"/>
      <c r="J778" s="6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>
      <c r="A779" s="1"/>
      <c r="B779" s="1"/>
      <c r="C779" s="1"/>
      <c r="D779" s="1"/>
      <c r="E779" s="1"/>
      <c r="F779" s="1"/>
      <c r="G779" s="2"/>
      <c r="H779" s="64"/>
      <c r="I779" s="66"/>
      <c r="J779" s="6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>
      <c r="A780" s="1"/>
      <c r="B780" s="1"/>
      <c r="C780" s="1"/>
      <c r="D780" s="1"/>
      <c r="E780" s="1"/>
      <c r="F780" s="1"/>
      <c r="G780" s="2"/>
      <c r="H780" s="64"/>
      <c r="I780" s="66"/>
      <c r="J780" s="6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>
      <c r="A781" s="1"/>
      <c r="B781" s="1"/>
      <c r="C781" s="1"/>
      <c r="D781" s="1"/>
      <c r="E781" s="1"/>
      <c r="F781" s="1"/>
      <c r="G781" s="2"/>
      <c r="H781" s="64"/>
      <c r="I781" s="66"/>
      <c r="J781" s="6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>
      <c r="A782" s="1"/>
      <c r="B782" s="1"/>
      <c r="C782" s="1"/>
      <c r="D782" s="1"/>
      <c r="E782" s="1"/>
      <c r="F782" s="1"/>
      <c r="G782" s="2"/>
      <c r="H782" s="64"/>
      <c r="I782" s="66"/>
      <c r="J782" s="6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>
      <c r="A783" s="1"/>
      <c r="B783" s="1"/>
      <c r="C783" s="1"/>
      <c r="D783" s="1"/>
      <c r="E783" s="1"/>
      <c r="F783" s="1"/>
      <c r="G783" s="2"/>
      <c r="H783" s="64"/>
      <c r="I783" s="66"/>
      <c r="J783" s="6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>
      <c r="A784" s="1"/>
      <c r="B784" s="1"/>
      <c r="C784" s="1"/>
      <c r="D784" s="1"/>
      <c r="E784" s="1"/>
      <c r="F784" s="1"/>
      <c r="G784" s="2"/>
      <c r="H784" s="64"/>
      <c r="I784" s="66"/>
      <c r="J784" s="6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>
      <c r="A785" s="1"/>
      <c r="B785" s="1"/>
      <c r="C785" s="1"/>
      <c r="D785" s="1"/>
      <c r="E785" s="1"/>
      <c r="F785" s="1"/>
      <c r="G785" s="2"/>
      <c r="H785" s="64"/>
      <c r="I785" s="66"/>
      <c r="J785" s="6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>
      <c r="A786" s="1"/>
      <c r="B786" s="1"/>
      <c r="C786" s="1"/>
      <c r="D786" s="1"/>
      <c r="E786" s="1"/>
      <c r="F786" s="1"/>
      <c r="G786" s="2"/>
      <c r="H786" s="64"/>
      <c r="I786" s="66"/>
      <c r="J786" s="6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>
      <c r="A787" s="1"/>
      <c r="B787" s="1"/>
      <c r="C787" s="1"/>
      <c r="D787" s="1"/>
      <c r="E787" s="1"/>
      <c r="F787" s="1"/>
      <c r="G787" s="2"/>
      <c r="H787" s="64"/>
      <c r="I787" s="66"/>
      <c r="J787" s="6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>
      <c r="A788" s="1"/>
      <c r="B788" s="1"/>
      <c r="C788" s="1"/>
      <c r="D788" s="1"/>
      <c r="E788" s="1"/>
      <c r="F788" s="1"/>
      <c r="G788" s="2"/>
      <c r="H788" s="64"/>
      <c r="I788" s="66"/>
      <c r="J788" s="6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>
      <c r="A789" s="1"/>
      <c r="B789" s="1"/>
      <c r="C789" s="1"/>
      <c r="D789" s="1"/>
      <c r="E789" s="1"/>
      <c r="F789" s="1"/>
      <c r="G789" s="2"/>
      <c r="H789" s="64"/>
      <c r="I789" s="66"/>
      <c r="J789" s="6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>
      <c r="A790" s="1"/>
      <c r="B790" s="1"/>
      <c r="C790" s="1"/>
      <c r="D790" s="1"/>
      <c r="E790" s="1"/>
      <c r="F790" s="1"/>
      <c r="G790" s="2"/>
      <c r="H790" s="64"/>
      <c r="I790" s="66"/>
      <c r="J790" s="6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>
      <c r="A791" s="1"/>
      <c r="B791" s="1"/>
      <c r="C791" s="1"/>
      <c r="D791" s="1"/>
      <c r="E791" s="1"/>
      <c r="F791" s="1"/>
      <c r="G791" s="2"/>
      <c r="H791" s="64"/>
      <c r="I791" s="66"/>
      <c r="J791" s="6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>
      <c r="A792" s="1"/>
      <c r="B792" s="1"/>
      <c r="C792" s="1"/>
      <c r="D792" s="1"/>
      <c r="E792" s="1"/>
      <c r="F792" s="1"/>
      <c r="G792" s="2"/>
      <c r="H792" s="64"/>
      <c r="I792" s="66"/>
      <c r="J792" s="6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>
      <c r="A793" s="1"/>
      <c r="B793" s="1"/>
      <c r="C793" s="1"/>
      <c r="D793" s="1"/>
      <c r="E793" s="1"/>
      <c r="F793" s="1"/>
      <c r="G793" s="2"/>
      <c r="H793" s="64"/>
      <c r="I793" s="66"/>
      <c r="J793" s="6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>
      <c r="A794" s="1"/>
      <c r="B794" s="1"/>
      <c r="C794" s="1"/>
      <c r="D794" s="1"/>
      <c r="E794" s="1"/>
      <c r="F794" s="1"/>
      <c r="G794" s="2"/>
      <c r="H794" s="64"/>
      <c r="I794" s="66"/>
      <c r="J794" s="6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>
      <c r="A795" s="1"/>
      <c r="B795" s="1"/>
      <c r="C795" s="1"/>
      <c r="D795" s="1"/>
      <c r="E795" s="1"/>
      <c r="F795" s="1"/>
      <c r="G795" s="2"/>
      <c r="H795" s="64"/>
      <c r="I795" s="66"/>
      <c r="J795" s="6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>
      <c r="A796" s="1"/>
      <c r="B796" s="1"/>
      <c r="C796" s="1"/>
      <c r="D796" s="1"/>
      <c r="E796" s="1"/>
      <c r="F796" s="1"/>
      <c r="G796" s="2"/>
      <c r="H796" s="64"/>
      <c r="I796" s="66"/>
      <c r="J796" s="6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>
      <c r="A797" s="1"/>
      <c r="B797" s="1"/>
      <c r="C797" s="1"/>
      <c r="D797" s="1"/>
      <c r="E797" s="1"/>
      <c r="F797" s="1"/>
      <c r="G797" s="2"/>
      <c r="H797" s="64"/>
      <c r="I797" s="66"/>
      <c r="J797" s="6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>
      <c r="A798" s="1"/>
      <c r="B798" s="1"/>
      <c r="C798" s="1"/>
      <c r="D798" s="1"/>
      <c r="E798" s="1"/>
      <c r="F798" s="1"/>
      <c r="G798" s="2"/>
      <c r="H798" s="64"/>
      <c r="I798" s="66"/>
      <c r="J798" s="6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>
      <c r="A799" s="1"/>
      <c r="B799" s="1"/>
      <c r="C799" s="1"/>
      <c r="D799" s="1"/>
      <c r="E799" s="1"/>
      <c r="F799" s="1"/>
      <c r="G799" s="2"/>
      <c r="H799" s="64"/>
      <c r="I799" s="66"/>
      <c r="J799" s="6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>
      <c r="A800" s="1"/>
      <c r="B800" s="1"/>
      <c r="C800" s="1"/>
      <c r="D800" s="1"/>
      <c r="E800" s="1"/>
      <c r="F800" s="1"/>
      <c r="G800" s="2"/>
      <c r="H800" s="64"/>
      <c r="I800" s="66"/>
      <c r="J800" s="6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>
      <c r="A801" s="1"/>
      <c r="B801" s="1"/>
      <c r="C801" s="1"/>
      <c r="D801" s="1"/>
      <c r="E801" s="1"/>
      <c r="F801" s="1"/>
      <c r="G801" s="2"/>
      <c r="H801" s="64"/>
      <c r="I801" s="66"/>
      <c r="J801" s="6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>
      <c r="A802" s="1"/>
      <c r="B802" s="1"/>
      <c r="C802" s="1"/>
      <c r="D802" s="1"/>
      <c r="E802" s="1"/>
      <c r="F802" s="1"/>
      <c r="G802" s="2"/>
      <c r="H802" s="64"/>
      <c r="I802" s="66"/>
      <c r="J802" s="6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>
      <c r="A803" s="1"/>
      <c r="B803" s="1"/>
      <c r="C803" s="1"/>
      <c r="D803" s="1"/>
      <c r="E803" s="1"/>
      <c r="F803" s="1"/>
      <c r="G803" s="2"/>
      <c r="H803" s="64"/>
      <c r="I803" s="66"/>
      <c r="J803" s="6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>
      <c r="A804" s="1"/>
      <c r="B804" s="1"/>
      <c r="C804" s="1"/>
      <c r="D804" s="1"/>
      <c r="E804" s="1"/>
      <c r="F804" s="1"/>
      <c r="G804" s="2"/>
      <c r="H804" s="64"/>
      <c r="I804" s="66"/>
      <c r="J804" s="6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>
      <c r="A805" s="1"/>
      <c r="B805" s="1"/>
      <c r="C805" s="1"/>
      <c r="D805" s="1"/>
      <c r="E805" s="1"/>
      <c r="F805" s="1"/>
      <c r="G805" s="2"/>
      <c r="H805" s="64"/>
      <c r="I805" s="66"/>
      <c r="J805" s="6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>
      <c r="A806" s="1"/>
      <c r="B806" s="1"/>
      <c r="C806" s="1"/>
      <c r="D806" s="1"/>
      <c r="E806" s="1"/>
      <c r="F806" s="1"/>
      <c r="G806" s="2"/>
      <c r="H806" s="64"/>
      <c r="I806" s="66"/>
      <c r="J806" s="6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>
      <c r="A807" s="1"/>
      <c r="B807" s="1"/>
      <c r="C807" s="1"/>
      <c r="D807" s="1"/>
      <c r="E807" s="1"/>
      <c r="F807" s="1"/>
      <c r="G807" s="2"/>
      <c r="H807" s="64"/>
      <c r="I807" s="66"/>
      <c r="J807" s="6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>
      <c r="A808" s="1"/>
      <c r="B808" s="1"/>
      <c r="C808" s="1"/>
      <c r="D808" s="1"/>
      <c r="E808" s="1"/>
      <c r="F808" s="1"/>
      <c r="G808" s="2"/>
      <c r="H808" s="64"/>
      <c r="I808" s="66"/>
      <c r="J808" s="6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>
      <c r="A809" s="1"/>
      <c r="B809" s="1"/>
      <c r="C809" s="1"/>
      <c r="D809" s="1"/>
      <c r="E809" s="1"/>
      <c r="F809" s="1"/>
      <c r="G809" s="2"/>
      <c r="H809" s="64"/>
      <c r="I809" s="66"/>
      <c r="J809" s="6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>
      <c r="A810" s="1"/>
      <c r="B810" s="1"/>
      <c r="C810" s="1"/>
      <c r="D810" s="1"/>
      <c r="E810" s="1"/>
      <c r="F810" s="1"/>
      <c r="G810" s="2"/>
      <c r="H810" s="64"/>
      <c r="I810" s="66"/>
      <c r="J810" s="6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>
      <c r="A811" s="1"/>
      <c r="B811" s="1"/>
      <c r="C811" s="1"/>
      <c r="D811" s="1"/>
      <c r="E811" s="1"/>
      <c r="F811" s="1"/>
      <c r="G811" s="2"/>
      <c r="H811" s="64"/>
      <c r="I811" s="66"/>
      <c r="J811" s="6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>
      <c r="A812" s="1"/>
      <c r="B812" s="1"/>
      <c r="C812" s="1"/>
      <c r="D812" s="1"/>
      <c r="E812" s="1"/>
      <c r="F812" s="1"/>
      <c r="G812" s="2"/>
      <c r="H812" s="64"/>
      <c r="I812" s="66"/>
      <c r="J812" s="6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>
      <c r="A813" s="1"/>
      <c r="B813" s="1"/>
      <c r="C813" s="1"/>
      <c r="D813" s="1"/>
      <c r="E813" s="1"/>
      <c r="F813" s="1"/>
      <c r="G813" s="2"/>
      <c r="H813" s="64"/>
      <c r="I813" s="66"/>
      <c r="J813" s="6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>
      <c r="A814" s="1"/>
      <c r="B814" s="1"/>
      <c r="C814" s="1"/>
      <c r="D814" s="1"/>
      <c r="E814" s="1"/>
      <c r="F814" s="1"/>
      <c r="G814" s="2"/>
      <c r="H814" s="64"/>
      <c r="I814" s="66"/>
      <c r="J814" s="6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>
      <c r="A815" s="1"/>
      <c r="B815" s="1"/>
      <c r="C815" s="1"/>
      <c r="D815" s="1"/>
      <c r="E815" s="1"/>
      <c r="F815" s="1"/>
      <c r="G815" s="2"/>
      <c r="H815" s="64"/>
      <c r="I815" s="66"/>
      <c r="J815" s="6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>
      <c r="A816" s="1"/>
      <c r="B816" s="1"/>
      <c r="C816" s="1"/>
      <c r="D816" s="1"/>
      <c r="E816" s="1"/>
      <c r="F816" s="1"/>
      <c r="G816" s="2"/>
      <c r="H816" s="64"/>
      <c r="I816" s="66"/>
      <c r="J816" s="6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>
      <c r="A817" s="1"/>
      <c r="B817" s="1"/>
      <c r="C817" s="1"/>
      <c r="D817" s="1"/>
      <c r="E817" s="1"/>
      <c r="F817" s="1"/>
      <c r="G817" s="2"/>
      <c r="H817" s="64"/>
      <c r="I817" s="66"/>
      <c r="J817" s="6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>
      <c r="A818" s="1"/>
      <c r="B818" s="1"/>
      <c r="C818" s="1"/>
      <c r="D818" s="1"/>
      <c r="E818" s="1"/>
      <c r="F818" s="1"/>
      <c r="G818" s="2"/>
      <c r="H818" s="64"/>
      <c r="I818" s="66"/>
      <c r="J818" s="6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>
      <c r="A819" s="1"/>
      <c r="B819" s="1"/>
      <c r="C819" s="1"/>
      <c r="D819" s="1"/>
      <c r="E819" s="1"/>
      <c r="F819" s="1"/>
      <c r="G819" s="2"/>
      <c r="H819" s="64"/>
      <c r="I819" s="66"/>
      <c r="J819" s="6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>
      <c r="A820" s="1"/>
      <c r="B820" s="1"/>
      <c r="C820" s="1"/>
      <c r="D820" s="1"/>
      <c r="E820" s="1"/>
      <c r="F820" s="1"/>
      <c r="G820" s="2"/>
      <c r="H820" s="64"/>
      <c r="I820" s="66"/>
      <c r="J820" s="6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>
      <c r="A821" s="1"/>
      <c r="B821" s="1"/>
      <c r="C821" s="1"/>
      <c r="D821" s="1"/>
      <c r="E821" s="1"/>
      <c r="F821" s="1"/>
      <c r="G821" s="2"/>
      <c r="H821" s="64"/>
      <c r="I821" s="66"/>
      <c r="J821" s="6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>
      <c r="A822" s="1"/>
      <c r="B822" s="1"/>
      <c r="C822" s="1"/>
      <c r="D822" s="1"/>
      <c r="E822" s="1"/>
      <c r="F822" s="1"/>
      <c r="G822" s="2"/>
      <c r="H822" s="64"/>
      <c r="I822" s="66"/>
      <c r="J822" s="6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>
      <c r="A823" s="1"/>
      <c r="B823" s="1"/>
      <c r="C823" s="1"/>
      <c r="D823" s="1"/>
      <c r="E823" s="1"/>
      <c r="F823" s="1"/>
      <c r="G823" s="2"/>
      <c r="H823" s="64"/>
      <c r="I823" s="66"/>
      <c r="J823" s="6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>
      <c r="A824" s="1"/>
      <c r="B824" s="1"/>
      <c r="C824" s="1"/>
      <c r="D824" s="1"/>
      <c r="E824" s="1"/>
      <c r="F824" s="1"/>
      <c r="G824" s="2"/>
      <c r="H824" s="64"/>
      <c r="I824" s="66"/>
      <c r="J824" s="6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>
      <c r="A825" s="1"/>
      <c r="B825" s="1"/>
      <c r="C825" s="1"/>
      <c r="D825" s="1"/>
      <c r="E825" s="1"/>
      <c r="F825" s="1"/>
      <c r="G825" s="2"/>
      <c r="H825" s="64"/>
      <c r="I825" s="66"/>
      <c r="J825" s="6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>
      <c r="A826" s="1"/>
      <c r="B826" s="1"/>
      <c r="C826" s="1"/>
      <c r="D826" s="1"/>
      <c r="E826" s="1"/>
      <c r="F826" s="1"/>
      <c r="G826" s="2"/>
      <c r="H826" s="64"/>
      <c r="I826" s="66"/>
      <c r="J826" s="6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>
      <c r="A827" s="1"/>
      <c r="B827" s="1"/>
      <c r="C827" s="1"/>
      <c r="D827" s="1"/>
      <c r="E827" s="1"/>
      <c r="F827" s="1"/>
      <c r="G827" s="2"/>
      <c r="H827" s="64"/>
      <c r="I827" s="66"/>
      <c r="J827" s="6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>
      <c r="A828" s="1"/>
      <c r="B828" s="1"/>
      <c r="C828" s="1"/>
      <c r="D828" s="1"/>
      <c r="E828" s="1"/>
      <c r="F828" s="1"/>
      <c r="G828" s="2"/>
      <c r="H828" s="64"/>
      <c r="I828" s="66"/>
      <c r="J828" s="6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>
      <c r="A829" s="1"/>
      <c r="B829" s="1"/>
      <c r="C829" s="1"/>
      <c r="D829" s="1"/>
      <c r="E829" s="1"/>
      <c r="F829" s="1"/>
      <c r="G829" s="2"/>
      <c r="H829" s="64"/>
      <c r="I829" s="66"/>
      <c r="J829" s="6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>
      <c r="A830" s="1"/>
      <c r="B830" s="1"/>
      <c r="C830" s="1"/>
      <c r="D830" s="1"/>
      <c r="E830" s="1"/>
      <c r="F830" s="1"/>
      <c r="G830" s="2"/>
      <c r="H830" s="64"/>
      <c r="I830" s="66"/>
      <c r="J830" s="6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>
      <c r="A831" s="1"/>
      <c r="B831" s="1"/>
      <c r="C831" s="1"/>
      <c r="D831" s="1"/>
      <c r="E831" s="1"/>
      <c r="F831" s="1"/>
      <c r="G831" s="2"/>
      <c r="H831" s="64"/>
      <c r="I831" s="66"/>
      <c r="J831" s="6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>
      <c r="A832" s="1"/>
      <c r="B832" s="1"/>
      <c r="C832" s="1"/>
      <c r="D832" s="1"/>
      <c r="E832" s="1"/>
      <c r="F832" s="1"/>
      <c r="G832" s="2"/>
      <c r="H832" s="64"/>
      <c r="I832" s="66"/>
      <c r="J832" s="6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>
      <c r="A833" s="1"/>
      <c r="B833" s="1"/>
      <c r="C833" s="1"/>
      <c r="D833" s="1"/>
      <c r="E833" s="1"/>
      <c r="F833" s="1"/>
      <c r="G833" s="2"/>
      <c r="H833" s="64"/>
      <c r="I833" s="66"/>
      <c r="J833" s="6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>
      <c r="A834" s="1"/>
      <c r="B834" s="1"/>
      <c r="C834" s="1"/>
      <c r="D834" s="1"/>
      <c r="E834" s="1"/>
      <c r="F834" s="1"/>
      <c r="G834" s="2"/>
      <c r="H834" s="64"/>
      <c r="I834" s="66"/>
      <c r="J834" s="6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>
      <c r="A835" s="1"/>
      <c r="B835" s="1"/>
      <c r="C835" s="1"/>
      <c r="D835" s="1"/>
      <c r="E835" s="1"/>
      <c r="F835" s="1"/>
      <c r="G835" s="2"/>
      <c r="H835" s="64"/>
      <c r="I835" s="66"/>
      <c r="J835" s="6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>
      <c r="A836" s="1"/>
      <c r="B836" s="1"/>
      <c r="C836" s="1"/>
      <c r="D836" s="1"/>
      <c r="E836" s="1"/>
      <c r="F836" s="1"/>
      <c r="G836" s="2"/>
      <c r="H836" s="64"/>
      <c r="I836" s="66"/>
      <c r="J836" s="6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>
      <c r="A837" s="1"/>
      <c r="B837" s="1"/>
      <c r="C837" s="1"/>
      <c r="D837" s="1"/>
      <c r="E837" s="1"/>
      <c r="F837" s="1"/>
      <c r="G837" s="2"/>
      <c r="H837" s="64"/>
      <c r="I837" s="66"/>
      <c r="J837" s="6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>
      <c r="A838" s="1"/>
      <c r="B838" s="1"/>
      <c r="C838" s="1"/>
      <c r="D838" s="1"/>
      <c r="E838" s="1"/>
      <c r="F838" s="1"/>
      <c r="G838" s="2"/>
      <c r="H838" s="64"/>
      <c r="I838" s="66"/>
      <c r="J838" s="6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>
      <c r="A839" s="1"/>
      <c r="B839" s="1"/>
      <c r="C839" s="1"/>
      <c r="D839" s="1"/>
      <c r="E839" s="1"/>
      <c r="F839" s="1"/>
      <c r="G839" s="2"/>
      <c r="H839" s="64"/>
      <c r="I839" s="66"/>
      <c r="J839" s="6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>
      <c r="A840" s="1"/>
      <c r="B840" s="1"/>
      <c r="C840" s="1"/>
      <c r="D840" s="1"/>
      <c r="E840" s="1"/>
      <c r="F840" s="1"/>
      <c r="G840" s="2"/>
      <c r="H840" s="64"/>
      <c r="I840" s="66"/>
      <c r="J840" s="6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>
      <c r="A841" s="1"/>
      <c r="B841" s="1"/>
      <c r="C841" s="1"/>
      <c r="D841" s="1"/>
      <c r="E841" s="1"/>
      <c r="F841" s="1"/>
      <c r="G841" s="2"/>
      <c r="H841" s="64"/>
      <c r="I841" s="66"/>
      <c r="J841" s="6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>
      <c r="A842" s="1"/>
      <c r="B842" s="1"/>
      <c r="C842" s="1"/>
      <c r="D842" s="1"/>
      <c r="E842" s="1"/>
      <c r="F842" s="1"/>
      <c r="G842" s="2"/>
      <c r="H842" s="64"/>
      <c r="I842" s="66"/>
      <c r="J842" s="6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>
      <c r="A843" s="1"/>
      <c r="B843" s="1"/>
      <c r="C843" s="1"/>
      <c r="D843" s="1"/>
      <c r="E843" s="1"/>
      <c r="F843" s="1"/>
      <c r="G843" s="2"/>
      <c r="H843" s="64"/>
      <c r="I843" s="66"/>
      <c r="J843" s="6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>
      <c r="A844" s="1"/>
      <c r="B844" s="1"/>
      <c r="C844" s="1"/>
      <c r="D844" s="1"/>
      <c r="E844" s="1"/>
      <c r="F844" s="1"/>
      <c r="G844" s="2"/>
      <c r="H844" s="64"/>
      <c r="I844" s="66"/>
      <c r="J844" s="6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>
      <c r="A845" s="1"/>
      <c r="B845" s="1"/>
      <c r="C845" s="1"/>
      <c r="D845" s="1"/>
      <c r="E845" s="1"/>
      <c r="F845" s="1"/>
      <c r="G845" s="2"/>
      <c r="H845" s="64"/>
      <c r="I845" s="66"/>
      <c r="J845" s="6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>
      <c r="A846" s="1"/>
      <c r="B846" s="1"/>
      <c r="C846" s="1"/>
      <c r="D846" s="1"/>
      <c r="E846" s="1"/>
      <c r="F846" s="1"/>
      <c r="G846" s="2"/>
      <c r="H846" s="64"/>
      <c r="I846" s="66"/>
      <c r="J846" s="6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>
      <c r="A847" s="1"/>
      <c r="B847" s="1"/>
      <c r="C847" s="1"/>
      <c r="D847" s="1"/>
      <c r="E847" s="1"/>
      <c r="F847" s="1"/>
      <c r="G847" s="2"/>
      <c r="H847" s="64"/>
      <c r="I847" s="66"/>
      <c r="J847" s="6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>
      <c r="A848" s="1"/>
      <c r="B848" s="1"/>
      <c r="C848" s="1"/>
      <c r="D848" s="1"/>
      <c r="E848" s="1"/>
      <c r="F848" s="1"/>
      <c r="G848" s="2"/>
      <c r="H848" s="64"/>
      <c r="I848" s="66"/>
      <c r="J848" s="6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>
      <c r="A849" s="1"/>
      <c r="B849" s="1"/>
      <c r="C849" s="1"/>
      <c r="D849" s="1"/>
      <c r="E849" s="1"/>
      <c r="F849" s="1"/>
      <c r="G849" s="2"/>
      <c r="H849" s="64"/>
      <c r="I849" s="66"/>
      <c r="J849" s="6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>
      <c r="A850" s="1"/>
      <c r="B850" s="1"/>
      <c r="C850" s="1"/>
      <c r="D850" s="1"/>
      <c r="E850" s="1"/>
      <c r="F850" s="1"/>
      <c r="G850" s="2"/>
      <c r="H850" s="64"/>
      <c r="I850" s="66"/>
      <c r="J850" s="6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>
      <c r="A851" s="1"/>
      <c r="B851" s="1"/>
      <c r="C851" s="1"/>
      <c r="D851" s="1"/>
      <c r="E851" s="1"/>
      <c r="F851" s="1"/>
      <c r="G851" s="2"/>
      <c r="H851" s="64"/>
      <c r="I851" s="66"/>
      <c r="J851" s="6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>
      <c r="A852" s="1"/>
      <c r="B852" s="1"/>
      <c r="C852" s="1"/>
      <c r="D852" s="1"/>
      <c r="E852" s="1"/>
      <c r="F852" s="1"/>
      <c r="G852" s="2"/>
      <c r="H852" s="64"/>
      <c r="I852" s="66"/>
      <c r="J852" s="6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>
      <c r="A853" s="1"/>
      <c r="B853" s="1"/>
      <c r="C853" s="1"/>
      <c r="D853" s="1"/>
      <c r="E853" s="1"/>
      <c r="F853" s="1"/>
      <c r="G853" s="2"/>
      <c r="H853" s="64"/>
      <c r="I853" s="66"/>
      <c r="J853" s="6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>
      <c r="A854" s="1"/>
      <c r="B854" s="1"/>
      <c r="C854" s="1"/>
      <c r="D854" s="1"/>
      <c r="E854" s="1"/>
      <c r="F854" s="1"/>
      <c r="G854" s="2"/>
      <c r="H854" s="64"/>
      <c r="I854" s="66"/>
      <c r="J854" s="6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>
      <c r="A855" s="1"/>
      <c r="B855" s="1"/>
      <c r="C855" s="1"/>
      <c r="D855" s="1"/>
      <c r="E855" s="1"/>
      <c r="F855" s="1"/>
      <c r="G855" s="2"/>
      <c r="H855" s="64"/>
      <c r="I855" s="66"/>
      <c r="J855" s="6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>
      <c r="A856" s="1"/>
      <c r="B856" s="1"/>
      <c r="C856" s="1"/>
      <c r="D856" s="1"/>
      <c r="E856" s="1"/>
      <c r="F856" s="1"/>
      <c r="G856" s="2"/>
      <c r="H856" s="64"/>
      <c r="I856" s="66"/>
      <c r="J856" s="6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>
      <c r="A857" s="1"/>
      <c r="B857" s="1"/>
      <c r="C857" s="1"/>
      <c r="D857" s="1"/>
      <c r="E857" s="1"/>
      <c r="F857" s="1"/>
      <c r="G857" s="2"/>
      <c r="H857" s="64"/>
      <c r="I857" s="66"/>
      <c r="J857" s="6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>
      <c r="A858" s="1"/>
      <c r="B858" s="1"/>
      <c r="C858" s="1"/>
      <c r="D858" s="1"/>
      <c r="E858" s="1"/>
      <c r="F858" s="1"/>
      <c r="G858" s="2"/>
      <c r="H858" s="64"/>
      <c r="I858" s="66"/>
      <c r="J858" s="6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>
      <c r="A859" s="1"/>
      <c r="B859" s="1"/>
      <c r="C859" s="1"/>
      <c r="D859" s="1"/>
      <c r="E859" s="1"/>
      <c r="F859" s="1"/>
      <c r="G859" s="2"/>
      <c r="H859" s="64"/>
      <c r="I859" s="66"/>
      <c r="J859" s="6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>
      <c r="A860" s="1"/>
      <c r="B860" s="1"/>
      <c r="C860" s="1"/>
      <c r="D860" s="1"/>
      <c r="E860" s="1"/>
      <c r="F860" s="1"/>
      <c r="G860" s="2"/>
      <c r="H860" s="64"/>
      <c r="I860" s="66"/>
      <c r="J860" s="6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>
      <c r="A861" s="1"/>
      <c r="B861" s="1"/>
      <c r="C861" s="1"/>
      <c r="D861" s="1"/>
      <c r="E861" s="1"/>
      <c r="F861" s="1"/>
      <c r="G861" s="2"/>
      <c r="H861" s="64"/>
      <c r="I861" s="66"/>
      <c r="J861" s="6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>
      <c r="A862" s="1"/>
      <c r="B862" s="1"/>
      <c r="C862" s="1"/>
      <c r="D862" s="1"/>
      <c r="E862" s="1"/>
      <c r="F862" s="1"/>
      <c r="G862" s="2"/>
      <c r="H862" s="64"/>
      <c r="I862" s="66"/>
      <c r="J862" s="6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>
      <c r="A863" s="1"/>
      <c r="B863" s="1"/>
      <c r="C863" s="1"/>
      <c r="D863" s="1"/>
      <c r="E863" s="1"/>
      <c r="F863" s="1"/>
      <c r="G863" s="2"/>
      <c r="H863" s="64"/>
      <c r="I863" s="66"/>
      <c r="J863" s="6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>
      <c r="A864" s="1"/>
      <c r="B864" s="1"/>
      <c r="C864" s="1"/>
      <c r="D864" s="1"/>
      <c r="E864" s="1"/>
      <c r="F864" s="1"/>
      <c r="G864" s="2"/>
      <c r="H864" s="64"/>
      <c r="I864" s="66"/>
      <c r="J864" s="6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>
      <c r="A865" s="1"/>
      <c r="B865" s="1"/>
      <c r="C865" s="1"/>
      <c r="D865" s="1"/>
      <c r="E865" s="1"/>
      <c r="F865" s="1"/>
      <c r="G865" s="2"/>
      <c r="H865" s="64"/>
      <c r="I865" s="66"/>
      <c r="J865" s="6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>
      <c r="A866" s="1"/>
      <c r="B866" s="1"/>
      <c r="C866" s="1"/>
      <c r="D866" s="1"/>
      <c r="E866" s="1"/>
      <c r="F866" s="1"/>
      <c r="G866" s="2"/>
      <c r="H866" s="64"/>
      <c r="I866" s="66"/>
      <c r="J866" s="6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>
      <c r="A867" s="1"/>
      <c r="B867" s="1"/>
      <c r="C867" s="1"/>
      <c r="D867" s="1"/>
      <c r="E867" s="1"/>
      <c r="F867" s="1"/>
      <c r="G867" s="2"/>
      <c r="H867" s="64"/>
      <c r="I867" s="66"/>
      <c r="J867" s="6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>
      <c r="A868" s="1"/>
      <c r="B868" s="1"/>
      <c r="C868" s="1"/>
      <c r="D868" s="1"/>
      <c r="E868" s="1"/>
      <c r="F868" s="1"/>
      <c r="G868" s="2"/>
      <c r="H868" s="64"/>
      <c r="I868" s="66"/>
      <c r="J868" s="6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>
      <c r="A869" s="1"/>
      <c r="B869" s="1"/>
      <c r="C869" s="1"/>
      <c r="D869" s="1"/>
      <c r="E869" s="1"/>
      <c r="F869" s="1"/>
      <c r="G869" s="2"/>
      <c r="H869" s="64"/>
      <c r="I869" s="66"/>
      <c r="J869" s="6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>
      <c r="A870" s="1"/>
      <c r="B870" s="1"/>
      <c r="C870" s="1"/>
      <c r="D870" s="1"/>
      <c r="E870" s="1"/>
      <c r="F870" s="1"/>
      <c r="G870" s="2"/>
      <c r="H870" s="64"/>
      <c r="I870" s="66"/>
      <c r="J870" s="6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>
      <c r="A871" s="1"/>
      <c r="B871" s="1"/>
      <c r="C871" s="1"/>
      <c r="D871" s="1"/>
      <c r="E871" s="1"/>
      <c r="F871" s="1"/>
      <c r="G871" s="2"/>
      <c r="H871" s="64"/>
      <c r="I871" s="66"/>
      <c r="J871" s="6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>
      <c r="A872" s="1"/>
      <c r="B872" s="1"/>
      <c r="C872" s="1"/>
      <c r="D872" s="1"/>
      <c r="E872" s="1"/>
      <c r="F872" s="1"/>
      <c r="G872" s="2"/>
      <c r="H872" s="64"/>
      <c r="I872" s="66"/>
      <c r="J872" s="6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>
      <c r="A873" s="1"/>
      <c r="B873" s="1"/>
      <c r="C873" s="1"/>
      <c r="D873" s="1"/>
      <c r="E873" s="1"/>
      <c r="F873" s="1"/>
      <c r="G873" s="2"/>
      <c r="H873" s="64"/>
      <c r="I873" s="66"/>
      <c r="J873" s="6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>
      <c r="A874" s="1"/>
      <c r="B874" s="1"/>
      <c r="C874" s="1"/>
      <c r="D874" s="1"/>
      <c r="E874" s="1"/>
      <c r="F874" s="1"/>
      <c r="G874" s="2"/>
      <c r="H874" s="64"/>
      <c r="I874" s="66"/>
      <c r="J874" s="6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>
      <c r="A875" s="1"/>
      <c r="B875" s="1"/>
      <c r="C875" s="1"/>
      <c r="D875" s="1"/>
      <c r="E875" s="1"/>
      <c r="F875" s="1"/>
      <c r="G875" s="2"/>
      <c r="H875" s="64"/>
      <c r="I875" s="66"/>
      <c r="J875" s="6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>
      <c r="A876" s="1"/>
      <c r="B876" s="1"/>
      <c r="C876" s="1"/>
      <c r="D876" s="1"/>
      <c r="E876" s="1"/>
      <c r="F876" s="1"/>
      <c r="G876" s="2"/>
      <c r="H876" s="64"/>
      <c r="I876" s="66"/>
      <c r="J876" s="6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>
      <c r="A877" s="1"/>
      <c r="B877" s="1"/>
      <c r="C877" s="1"/>
      <c r="D877" s="1"/>
      <c r="E877" s="1"/>
      <c r="F877" s="1"/>
      <c r="G877" s="2"/>
      <c r="H877" s="64"/>
      <c r="I877" s="66"/>
      <c r="J877" s="6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>
      <c r="A878" s="1"/>
      <c r="B878" s="1"/>
      <c r="C878" s="1"/>
      <c r="D878" s="1"/>
      <c r="E878" s="1"/>
      <c r="F878" s="1"/>
      <c r="G878" s="2"/>
      <c r="H878" s="64"/>
      <c r="I878" s="66"/>
      <c r="J878" s="6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>
      <c r="A879" s="1"/>
      <c r="B879" s="1"/>
      <c r="C879" s="1"/>
      <c r="D879" s="1"/>
      <c r="E879" s="1"/>
      <c r="F879" s="1"/>
      <c r="G879" s="2"/>
      <c r="H879" s="64"/>
      <c r="I879" s="66"/>
      <c r="J879" s="6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>
      <c r="A880" s="1"/>
      <c r="B880" s="1"/>
      <c r="C880" s="1"/>
      <c r="D880" s="1"/>
      <c r="E880" s="1"/>
      <c r="F880" s="1"/>
      <c r="G880" s="2"/>
      <c r="H880" s="64"/>
      <c r="I880" s="66"/>
      <c r="J880" s="6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>
      <c r="A881" s="1"/>
      <c r="B881" s="1"/>
      <c r="C881" s="1"/>
      <c r="D881" s="1"/>
      <c r="E881" s="1"/>
      <c r="F881" s="1"/>
      <c r="G881" s="2"/>
      <c r="H881" s="64"/>
      <c r="I881" s="66"/>
      <c r="J881" s="6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>
      <c r="A882" s="1"/>
      <c r="B882" s="1"/>
      <c r="C882" s="1"/>
      <c r="D882" s="1"/>
      <c r="E882" s="1"/>
      <c r="F882" s="1"/>
      <c r="G882" s="2"/>
      <c r="H882" s="64"/>
      <c r="I882" s="66"/>
      <c r="J882" s="6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>
      <c r="A883" s="1"/>
      <c r="B883" s="1"/>
      <c r="C883" s="1"/>
      <c r="D883" s="1"/>
      <c r="E883" s="1"/>
      <c r="F883" s="1"/>
      <c r="G883" s="2"/>
      <c r="H883" s="64"/>
      <c r="I883" s="66"/>
      <c r="J883" s="6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>
      <c r="A884" s="1"/>
      <c r="B884" s="1"/>
      <c r="C884" s="1"/>
      <c r="D884" s="1"/>
      <c r="E884" s="1"/>
      <c r="F884" s="1"/>
      <c r="G884" s="2"/>
      <c r="H884" s="64"/>
      <c r="I884" s="66"/>
      <c r="J884" s="6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>
      <c r="A885" s="1"/>
      <c r="B885" s="1"/>
      <c r="C885" s="1"/>
      <c r="D885" s="1"/>
      <c r="E885" s="1"/>
      <c r="F885" s="1"/>
      <c r="G885" s="2"/>
      <c r="H885" s="64"/>
      <c r="I885" s="66"/>
      <c r="J885" s="6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>
      <c r="A886" s="1"/>
      <c r="B886" s="1"/>
      <c r="C886" s="1"/>
      <c r="D886" s="1"/>
      <c r="E886" s="1"/>
      <c r="F886" s="1"/>
      <c r="G886" s="2"/>
      <c r="H886" s="64"/>
      <c r="I886" s="66"/>
      <c r="J886" s="6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>
      <c r="A887" s="1"/>
      <c r="B887" s="1"/>
      <c r="C887" s="1"/>
      <c r="D887" s="1"/>
      <c r="E887" s="1"/>
      <c r="F887" s="1"/>
      <c r="G887" s="2"/>
      <c r="H887" s="64"/>
      <c r="I887" s="66"/>
      <c r="J887" s="6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>
      <c r="A888" s="1"/>
      <c r="B888" s="1"/>
      <c r="C888" s="1"/>
      <c r="D888" s="1"/>
      <c r="E888" s="1"/>
      <c r="F888" s="1"/>
      <c r="G888" s="2"/>
      <c r="H888" s="64"/>
      <c r="I888" s="66"/>
      <c r="J888" s="6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>
      <c r="A889" s="1"/>
      <c r="B889" s="1"/>
      <c r="C889" s="1"/>
      <c r="D889" s="1"/>
      <c r="E889" s="1"/>
      <c r="F889" s="1"/>
      <c r="G889" s="2"/>
      <c r="H889" s="64"/>
      <c r="I889" s="66"/>
      <c r="J889" s="6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>
      <c r="A890" s="1"/>
      <c r="B890" s="1"/>
      <c r="C890" s="1"/>
      <c r="D890" s="1"/>
      <c r="E890" s="1"/>
      <c r="F890" s="1"/>
      <c r="G890" s="2"/>
      <c r="H890" s="64"/>
      <c r="I890" s="66"/>
      <c r="J890" s="6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>
      <c r="A891" s="1"/>
      <c r="B891" s="1"/>
      <c r="C891" s="1"/>
      <c r="D891" s="1"/>
      <c r="E891" s="1"/>
      <c r="F891" s="1"/>
      <c r="G891" s="2"/>
      <c r="H891" s="64"/>
      <c r="I891" s="66"/>
      <c r="J891" s="6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>
      <c r="A892" s="1"/>
      <c r="B892" s="1"/>
      <c r="C892" s="1"/>
      <c r="D892" s="1"/>
      <c r="E892" s="1"/>
      <c r="F892" s="1"/>
      <c r="G892" s="2"/>
      <c r="H892" s="64"/>
      <c r="I892" s="66"/>
      <c r="J892" s="6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>
      <c r="A893" s="1"/>
      <c r="B893" s="1"/>
      <c r="C893" s="1"/>
      <c r="D893" s="1"/>
      <c r="E893" s="1"/>
      <c r="F893" s="1"/>
      <c r="G893" s="2"/>
      <c r="H893" s="64"/>
      <c r="I893" s="66"/>
      <c r="J893" s="6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>
      <c r="A894" s="1"/>
      <c r="B894" s="1"/>
      <c r="C894" s="1"/>
      <c r="D894" s="1"/>
      <c r="E894" s="1"/>
      <c r="F894" s="1"/>
      <c r="G894" s="2"/>
      <c r="H894" s="64"/>
      <c r="I894" s="66"/>
      <c r="J894" s="6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>
      <c r="A895" s="1"/>
      <c r="B895" s="1"/>
      <c r="C895" s="1"/>
      <c r="D895" s="1"/>
      <c r="E895" s="1"/>
      <c r="F895" s="1"/>
      <c r="G895" s="2"/>
      <c r="H895" s="64"/>
      <c r="I895" s="66"/>
      <c r="J895" s="6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>
      <c r="A896" s="1"/>
      <c r="B896" s="1"/>
      <c r="C896" s="1"/>
      <c r="D896" s="1"/>
      <c r="E896" s="1"/>
      <c r="F896" s="1"/>
      <c r="G896" s="2"/>
      <c r="H896" s="64"/>
      <c r="I896" s="66"/>
      <c r="J896" s="6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>
      <c r="A897" s="1"/>
      <c r="B897" s="1"/>
      <c r="C897" s="1"/>
      <c r="D897" s="1"/>
      <c r="E897" s="1"/>
      <c r="F897" s="1"/>
      <c r="G897" s="2"/>
      <c r="H897" s="64"/>
      <c r="I897" s="66"/>
      <c r="J897" s="6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>
      <c r="A898" s="1"/>
      <c r="B898" s="1"/>
      <c r="C898" s="1"/>
      <c r="D898" s="1"/>
      <c r="E898" s="1"/>
      <c r="F898" s="1"/>
      <c r="G898" s="2"/>
      <c r="H898" s="64"/>
      <c r="I898" s="66"/>
      <c r="J898" s="6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>
      <c r="A899" s="1"/>
      <c r="B899" s="1"/>
      <c r="C899" s="1"/>
      <c r="D899" s="1"/>
      <c r="E899" s="1"/>
      <c r="F899" s="1"/>
      <c r="G899" s="2"/>
      <c r="H899" s="64"/>
      <c r="I899" s="66"/>
      <c r="J899" s="6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>
      <c r="A900" s="1"/>
      <c r="B900" s="1"/>
      <c r="C900" s="1"/>
      <c r="D900" s="1"/>
      <c r="E900" s="1"/>
      <c r="F900" s="1"/>
      <c r="G900" s="2"/>
      <c r="H900" s="64"/>
      <c r="I900" s="66"/>
      <c r="J900" s="6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>
      <c r="A901" s="1"/>
      <c r="B901" s="1"/>
      <c r="C901" s="1"/>
      <c r="D901" s="1"/>
      <c r="E901" s="1"/>
      <c r="F901" s="1"/>
      <c r="G901" s="2"/>
      <c r="H901" s="64"/>
      <c r="I901" s="66"/>
      <c r="J901" s="6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>
      <c r="A902" s="1"/>
      <c r="B902" s="1"/>
      <c r="C902" s="1"/>
      <c r="D902" s="1"/>
      <c r="E902" s="1"/>
      <c r="F902" s="1"/>
      <c r="G902" s="2"/>
      <c r="H902" s="64"/>
      <c r="I902" s="66"/>
      <c r="J902" s="6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>
      <c r="A903" s="1"/>
      <c r="B903" s="1"/>
      <c r="C903" s="1"/>
      <c r="D903" s="1"/>
      <c r="E903" s="1"/>
      <c r="F903" s="1"/>
      <c r="G903" s="2"/>
      <c r="H903" s="64"/>
      <c r="I903" s="66"/>
      <c r="J903" s="6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>
      <c r="A904" s="1"/>
      <c r="B904" s="1"/>
      <c r="C904" s="1"/>
      <c r="D904" s="1"/>
      <c r="E904" s="1"/>
      <c r="F904" s="1"/>
      <c r="G904" s="2"/>
      <c r="H904" s="64"/>
      <c r="I904" s="66"/>
      <c r="J904" s="6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>
      <c r="A905" s="1"/>
      <c r="B905" s="1"/>
      <c r="C905" s="1"/>
      <c r="D905" s="1"/>
      <c r="E905" s="1"/>
      <c r="F905" s="1"/>
      <c r="G905" s="2"/>
      <c r="H905" s="64"/>
      <c r="I905" s="66"/>
      <c r="J905" s="6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>
      <c r="A906" s="1"/>
      <c r="B906" s="1"/>
      <c r="C906" s="1"/>
      <c r="D906" s="1"/>
      <c r="E906" s="1"/>
      <c r="F906" s="1"/>
      <c r="G906" s="2"/>
      <c r="H906" s="64"/>
      <c r="I906" s="66"/>
      <c r="J906" s="6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>
      <c r="A907" s="1"/>
      <c r="B907" s="1"/>
      <c r="C907" s="1"/>
      <c r="D907" s="1"/>
      <c r="E907" s="1"/>
      <c r="F907" s="1"/>
      <c r="G907" s="2"/>
      <c r="H907" s="64"/>
      <c r="I907" s="66"/>
      <c r="J907" s="6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>
      <c r="A908" s="1"/>
      <c r="B908" s="1"/>
      <c r="C908" s="1"/>
      <c r="D908" s="1"/>
      <c r="E908" s="1"/>
      <c r="F908" s="1"/>
      <c r="G908" s="2"/>
      <c r="H908" s="64"/>
      <c r="I908" s="66"/>
      <c r="J908" s="6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>
      <c r="A909" s="1"/>
      <c r="B909" s="1"/>
      <c r="C909" s="1"/>
      <c r="D909" s="1"/>
      <c r="E909" s="1"/>
      <c r="F909" s="1"/>
      <c r="G909" s="2"/>
      <c r="H909" s="64"/>
      <c r="I909" s="66"/>
      <c r="J909" s="6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>
      <c r="A910" s="1"/>
      <c r="B910" s="1"/>
      <c r="C910" s="1"/>
      <c r="D910" s="1"/>
      <c r="E910" s="1"/>
      <c r="F910" s="1"/>
      <c r="G910" s="2"/>
      <c r="H910" s="64"/>
      <c r="I910" s="66"/>
      <c r="J910" s="6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>
      <c r="A911" s="1"/>
      <c r="B911" s="1"/>
      <c r="C911" s="1"/>
      <c r="D911" s="1"/>
      <c r="E911" s="1"/>
      <c r="F911" s="1"/>
      <c r="G911" s="2"/>
      <c r="H911" s="64"/>
      <c r="I911" s="66"/>
      <c r="J911" s="6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>
      <c r="A912" s="1"/>
      <c r="B912" s="1"/>
      <c r="C912" s="1"/>
      <c r="D912" s="1"/>
      <c r="E912" s="1"/>
      <c r="F912" s="1"/>
      <c r="G912" s="2"/>
      <c r="H912" s="64"/>
      <c r="I912" s="66"/>
      <c r="J912" s="6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>
      <c r="A913" s="1"/>
      <c r="B913" s="1"/>
      <c r="C913" s="1"/>
      <c r="D913" s="1"/>
      <c r="E913" s="1"/>
      <c r="F913" s="1"/>
      <c r="G913" s="2"/>
      <c r="H913" s="64"/>
      <c r="I913" s="66"/>
      <c r="J913" s="6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>
      <c r="A914" s="1"/>
      <c r="B914" s="1"/>
      <c r="C914" s="1"/>
      <c r="D914" s="1"/>
      <c r="E914" s="1"/>
      <c r="F914" s="1"/>
      <c r="G914" s="2"/>
      <c r="H914" s="64"/>
      <c r="I914" s="66"/>
      <c r="J914" s="6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>
      <c r="A915" s="1"/>
      <c r="B915" s="1"/>
      <c r="C915" s="1"/>
      <c r="D915" s="1"/>
      <c r="E915" s="1"/>
      <c r="F915" s="1"/>
      <c r="G915" s="2"/>
      <c r="H915" s="64"/>
      <c r="I915" s="66"/>
      <c r="J915" s="6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>
      <c r="A916" s="1"/>
      <c r="B916" s="1"/>
      <c r="C916" s="1"/>
      <c r="D916" s="1"/>
      <c r="E916" s="1"/>
      <c r="F916" s="1"/>
      <c r="G916" s="2"/>
      <c r="H916" s="64"/>
      <c r="I916" s="66"/>
      <c r="J916" s="6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>
      <c r="A917" s="1"/>
      <c r="B917" s="1"/>
      <c r="C917" s="1"/>
      <c r="D917" s="1"/>
      <c r="E917" s="1"/>
      <c r="F917" s="1"/>
      <c r="G917" s="2"/>
      <c r="H917" s="64"/>
      <c r="I917" s="66"/>
      <c r="J917" s="6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>
      <c r="A918" s="1"/>
      <c r="B918" s="1"/>
      <c r="C918" s="1"/>
      <c r="D918" s="1"/>
      <c r="E918" s="1"/>
      <c r="F918" s="1"/>
      <c r="G918" s="2"/>
      <c r="H918" s="64"/>
      <c r="I918" s="66"/>
      <c r="J918" s="6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>
      <c r="A919" s="1"/>
      <c r="B919" s="1"/>
      <c r="C919" s="1"/>
      <c r="D919" s="1"/>
      <c r="E919" s="1"/>
      <c r="F919" s="1"/>
      <c r="G919" s="2"/>
      <c r="H919" s="64"/>
      <c r="I919" s="66"/>
      <c r="J919" s="6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>
      <c r="A920" s="1"/>
      <c r="B920" s="1"/>
      <c r="C920" s="1"/>
      <c r="D920" s="1"/>
      <c r="E920" s="1"/>
      <c r="F920" s="1"/>
      <c r="G920" s="2"/>
      <c r="H920" s="64"/>
      <c r="I920" s="66"/>
      <c r="J920" s="6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>
      <c r="A921" s="1"/>
      <c r="B921" s="1"/>
      <c r="C921" s="1"/>
      <c r="D921" s="1"/>
      <c r="E921" s="1"/>
      <c r="F921" s="1"/>
      <c r="G921" s="2"/>
      <c r="H921" s="64"/>
      <c r="I921" s="66"/>
      <c r="J921" s="6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>
      <c r="A922" s="1"/>
      <c r="B922" s="1"/>
      <c r="C922" s="1"/>
      <c r="D922" s="1"/>
      <c r="E922" s="1"/>
      <c r="F922" s="1"/>
      <c r="G922" s="2"/>
      <c r="H922" s="64"/>
      <c r="I922" s="66"/>
      <c r="J922" s="6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>
      <c r="A923" s="1"/>
      <c r="B923" s="1"/>
      <c r="C923" s="1"/>
      <c r="D923" s="1"/>
      <c r="E923" s="1"/>
      <c r="F923" s="1"/>
      <c r="G923" s="2"/>
      <c r="H923" s="64"/>
      <c r="I923" s="66"/>
      <c r="J923" s="6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>
      <c r="A924" s="1"/>
      <c r="B924" s="1"/>
      <c r="C924" s="1"/>
      <c r="D924" s="1"/>
      <c r="E924" s="1"/>
      <c r="F924" s="1"/>
      <c r="G924" s="2"/>
      <c r="H924" s="64"/>
      <c r="I924" s="66"/>
      <c r="J924" s="6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>
      <c r="A925" s="1"/>
      <c r="B925" s="1"/>
      <c r="C925" s="1"/>
      <c r="D925" s="1"/>
      <c r="E925" s="1"/>
      <c r="F925" s="1"/>
      <c r="G925" s="2"/>
      <c r="H925" s="64"/>
      <c r="I925" s="66"/>
      <c r="J925" s="6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>
      <c r="A926" s="1"/>
      <c r="B926" s="1"/>
      <c r="C926" s="1"/>
      <c r="D926" s="1"/>
      <c r="E926" s="1"/>
      <c r="F926" s="1"/>
      <c r="G926" s="2"/>
      <c r="H926" s="64"/>
      <c r="I926" s="66"/>
      <c r="J926" s="6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>
      <c r="A927" s="1"/>
      <c r="B927" s="1"/>
      <c r="C927" s="1"/>
      <c r="D927" s="1"/>
      <c r="E927" s="1"/>
      <c r="F927" s="1"/>
      <c r="G927" s="2"/>
      <c r="H927" s="64"/>
      <c r="I927" s="66"/>
      <c r="J927" s="6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>
      <c r="A928" s="1"/>
      <c r="B928" s="1"/>
      <c r="C928" s="1"/>
      <c r="D928" s="1"/>
      <c r="E928" s="1"/>
      <c r="F928" s="1"/>
      <c r="G928" s="2"/>
      <c r="H928" s="64"/>
      <c r="I928" s="66"/>
      <c r="J928" s="6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>
      <c r="A929" s="1"/>
      <c r="B929" s="1"/>
      <c r="C929" s="1"/>
      <c r="D929" s="1"/>
      <c r="E929" s="1"/>
      <c r="F929" s="1"/>
      <c r="G929" s="2"/>
      <c r="H929" s="64"/>
      <c r="I929" s="66"/>
      <c r="J929" s="6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>
      <c r="A930" s="1"/>
      <c r="B930" s="1"/>
      <c r="C930" s="1"/>
      <c r="D930" s="1"/>
      <c r="E930" s="1"/>
      <c r="F930" s="1"/>
      <c r="G930" s="2"/>
      <c r="H930" s="64"/>
      <c r="I930" s="66"/>
      <c r="J930" s="6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>
      <c r="A931" s="1"/>
      <c r="B931" s="1"/>
      <c r="C931" s="1"/>
      <c r="D931" s="1"/>
      <c r="E931" s="1"/>
      <c r="F931" s="1"/>
      <c r="G931" s="2"/>
      <c r="H931" s="64"/>
      <c r="I931" s="66"/>
      <c r="J931" s="6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>
      <c r="A932" s="1"/>
      <c r="B932" s="1"/>
      <c r="C932" s="1"/>
      <c r="D932" s="1"/>
      <c r="E932" s="1"/>
      <c r="F932" s="1"/>
      <c r="G932" s="2"/>
      <c r="H932" s="64"/>
      <c r="I932" s="66"/>
      <c r="J932" s="6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>
      <c r="A933" s="1"/>
      <c r="B933" s="1"/>
      <c r="C933" s="1"/>
      <c r="D933" s="1"/>
      <c r="E933" s="1"/>
      <c r="F933" s="1"/>
      <c r="G933" s="2"/>
      <c r="H933" s="64"/>
      <c r="I933" s="66"/>
      <c r="J933" s="6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>
      <c r="A934" s="1"/>
      <c r="B934" s="1"/>
      <c r="C934" s="1"/>
      <c r="D934" s="1"/>
      <c r="E934" s="1"/>
      <c r="F934" s="1"/>
      <c r="G934" s="2"/>
      <c r="H934" s="64"/>
      <c r="I934" s="66"/>
      <c r="J934" s="6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>
      <c r="A935" s="1"/>
      <c r="B935" s="1"/>
      <c r="C935" s="1"/>
      <c r="D935" s="1"/>
      <c r="E935" s="1"/>
      <c r="F935" s="1"/>
      <c r="G935" s="2"/>
      <c r="H935" s="64"/>
      <c r="I935" s="66"/>
      <c r="J935" s="6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>
      <c r="A936" s="1"/>
      <c r="B936" s="1"/>
      <c r="C936" s="1"/>
      <c r="D936" s="1"/>
      <c r="E936" s="1"/>
      <c r="F936" s="1"/>
      <c r="G936" s="2"/>
      <c r="H936" s="64"/>
      <c r="I936" s="66"/>
      <c r="J936" s="6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>
      <c r="A937" s="1"/>
      <c r="B937" s="1"/>
      <c r="C937" s="1"/>
      <c r="D937" s="1"/>
      <c r="E937" s="1"/>
      <c r="F937" s="1"/>
      <c r="G937" s="2"/>
      <c r="H937" s="64"/>
      <c r="I937" s="66"/>
      <c r="J937" s="6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>
      <c r="A938" s="1"/>
      <c r="B938" s="1"/>
      <c r="C938" s="1"/>
      <c r="D938" s="1"/>
      <c r="E938" s="1"/>
      <c r="F938" s="1"/>
      <c r="G938" s="2"/>
      <c r="H938" s="64"/>
      <c r="I938" s="66"/>
      <c r="J938" s="6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>
      <c r="A939" s="1"/>
      <c r="B939" s="1"/>
      <c r="C939" s="1"/>
      <c r="D939" s="1"/>
      <c r="E939" s="1"/>
      <c r="F939" s="1"/>
      <c r="G939" s="2"/>
      <c r="H939" s="64"/>
      <c r="I939" s="66"/>
      <c r="J939" s="6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>
      <c r="A940" s="1"/>
      <c r="B940" s="1"/>
      <c r="C940" s="1"/>
      <c r="D940" s="1"/>
      <c r="E940" s="1"/>
      <c r="F940" s="1"/>
      <c r="G940" s="2"/>
      <c r="H940" s="64"/>
      <c r="I940" s="66"/>
      <c r="J940" s="6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>
      <c r="A941" s="1"/>
      <c r="B941" s="1"/>
      <c r="C941" s="1"/>
      <c r="D941" s="1"/>
      <c r="E941" s="1"/>
      <c r="F941" s="1"/>
      <c r="G941" s="2"/>
      <c r="H941" s="64"/>
      <c r="I941" s="66"/>
      <c r="J941" s="6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>
      <c r="A942" s="1"/>
      <c r="B942" s="1"/>
      <c r="C942" s="1"/>
      <c r="D942" s="1"/>
      <c r="E942" s="1"/>
      <c r="F942" s="1"/>
      <c r="G942" s="2"/>
      <c r="H942" s="64"/>
      <c r="I942" s="66"/>
      <c r="J942" s="6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>
      <c r="A943" s="1"/>
      <c r="B943" s="1"/>
      <c r="C943" s="1"/>
      <c r="D943" s="1"/>
      <c r="E943" s="1"/>
      <c r="F943" s="1"/>
      <c r="G943" s="2"/>
      <c r="H943" s="64"/>
      <c r="I943" s="66"/>
      <c r="J943" s="6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>
      <c r="A944" s="1"/>
      <c r="B944" s="1"/>
      <c r="C944" s="1"/>
      <c r="D944" s="1"/>
      <c r="E944" s="1"/>
      <c r="F944" s="1"/>
      <c r="G944" s="2"/>
      <c r="H944" s="64"/>
      <c r="I944" s="66"/>
      <c r="J944" s="6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>
      <c r="A945" s="1"/>
      <c r="B945" s="1"/>
      <c r="C945" s="1"/>
      <c r="D945" s="1"/>
      <c r="E945" s="1"/>
      <c r="F945" s="1"/>
      <c r="G945" s="2"/>
      <c r="H945" s="64"/>
      <c r="I945" s="66"/>
      <c r="J945" s="6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>
      <c r="A946" s="1"/>
      <c r="B946" s="1"/>
      <c r="C946" s="1"/>
      <c r="D946" s="1"/>
      <c r="E946" s="1"/>
      <c r="F946" s="1"/>
      <c r="G946" s="2"/>
      <c r="H946" s="64"/>
      <c r="I946" s="66"/>
      <c r="J946" s="6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>
      <c r="A947" s="1"/>
      <c r="B947" s="1"/>
      <c r="C947" s="1"/>
      <c r="D947" s="1"/>
      <c r="E947" s="1"/>
      <c r="F947" s="1"/>
      <c r="G947" s="2"/>
      <c r="H947" s="64"/>
      <c r="I947" s="66"/>
      <c r="J947" s="6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>
      <c r="A948" s="1"/>
      <c r="B948" s="1"/>
      <c r="C948" s="1"/>
      <c r="D948" s="1"/>
      <c r="E948" s="1"/>
      <c r="F948" s="1"/>
      <c r="G948" s="2"/>
      <c r="H948" s="64"/>
      <c r="I948" s="66"/>
      <c r="J948" s="6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>
      <c r="A949" s="1"/>
      <c r="B949" s="1"/>
      <c r="C949" s="1"/>
      <c r="D949" s="1"/>
      <c r="E949" s="1"/>
      <c r="F949" s="1"/>
      <c r="G949" s="2"/>
      <c r="H949" s="64"/>
      <c r="I949" s="66"/>
      <c r="J949" s="6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>
      <c r="A950" s="1"/>
      <c r="B950" s="1"/>
      <c r="C950" s="1"/>
      <c r="D950" s="1"/>
      <c r="E950" s="1"/>
      <c r="F950" s="1"/>
      <c r="G950" s="2"/>
      <c r="H950" s="64"/>
      <c r="I950" s="66"/>
      <c r="J950" s="6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>
      <c r="A951" s="1"/>
      <c r="B951" s="1"/>
      <c r="C951" s="1"/>
      <c r="D951" s="1"/>
      <c r="E951" s="1"/>
      <c r="F951" s="1"/>
      <c r="G951" s="2"/>
      <c r="H951" s="64"/>
      <c r="I951" s="66"/>
      <c r="J951" s="6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>
      <c r="A952" s="1"/>
      <c r="B952" s="1"/>
      <c r="C952" s="1"/>
      <c r="D952" s="1"/>
      <c r="E952" s="1"/>
      <c r="F952" s="1"/>
      <c r="G952" s="2"/>
      <c r="H952" s="64"/>
      <c r="I952" s="66"/>
      <c r="J952" s="6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>
      <c r="A953" s="1"/>
      <c r="B953" s="1"/>
      <c r="C953" s="1"/>
      <c r="D953" s="1"/>
      <c r="E953" s="1"/>
      <c r="F953" s="1"/>
      <c r="G953" s="2"/>
      <c r="H953" s="64"/>
      <c r="I953" s="66"/>
      <c r="J953" s="6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>
      <c r="A954" s="1"/>
      <c r="B954" s="1"/>
      <c r="C954" s="1"/>
      <c r="D954" s="1"/>
      <c r="E954" s="1"/>
      <c r="F954" s="1"/>
      <c r="G954" s="2"/>
      <c r="H954" s="64"/>
      <c r="I954" s="66"/>
      <c r="J954" s="6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>
      <c r="A955" s="1"/>
      <c r="B955" s="1"/>
      <c r="C955" s="1"/>
      <c r="D955" s="1"/>
      <c r="E955" s="1"/>
      <c r="F955" s="1"/>
      <c r="G955" s="2"/>
      <c r="H955" s="64"/>
      <c r="I955" s="66"/>
      <c r="J955" s="6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>
      <c r="A956" s="1"/>
      <c r="B956" s="1"/>
      <c r="C956" s="1"/>
      <c r="D956" s="1"/>
      <c r="E956" s="1"/>
      <c r="F956" s="1"/>
      <c r="G956" s="2"/>
      <c r="H956" s="64"/>
      <c r="I956" s="66"/>
      <c r="J956" s="6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>
      <c r="A957" s="1"/>
      <c r="B957" s="1"/>
      <c r="C957" s="1"/>
      <c r="D957" s="1"/>
      <c r="E957" s="1"/>
      <c r="F957" s="1"/>
      <c r="G957" s="2"/>
      <c r="H957" s="64"/>
      <c r="I957" s="66"/>
      <c r="J957" s="6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>
      <c r="A958" s="1"/>
      <c r="B958" s="1"/>
      <c r="C958" s="1"/>
      <c r="D958" s="1"/>
      <c r="E958" s="1"/>
      <c r="F958" s="1"/>
      <c r="G958" s="2"/>
      <c r="H958" s="64"/>
      <c r="I958" s="66"/>
      <c r="J958" s="6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>
      <c r="A959" s="1"/>
      <c r="B959" s="1"/>
      <c r="C959" s="1"/>
      <c r="D959" s="1"/>
      <c r="E959" s="1"/>
      <c r="F959" s="1"/>
      <c r="G959" s="2"/>
      <c r="H959" s="64"/>
      <c r="I959" s="66"/>
      <c r="J959" s="6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>
      <c r="A960" s="1"/>
      <c r="B960" s="1"/>
      <c r="C960" s="1"/>
      <c r="D960" s="1"/>
      <c r="E960" s="1"/>
      <c r="F960" s="1"/>
      <c r="G960" s="2"/>
      <c r="H960" s="64"/>
      <c r="I960" s="66"/>
      <c r="J960" s="6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>
      <c r="A961" s="1"/>
      <c r="B961" s="1"/>
      <c r="C961" s="1"/>
      <c r="D961" s="1"/>
      <c r="E961" s="1"/>
      <c r="F961" s="1"/>
      <c r="G961" s="2"/>
      <c r="H961" s="64"/>
      <c r="I961" s="66"/>
      <c r="J961" s="6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>
      <c r="A962" s="1"/>
      <c r="B962" s="1"/>
      <c r="C962" s="1"/>
      <c r="D962" s="1"/>
      <c r="E962" s="1"/>
      <c r="F962" s="1"/>
      <c r="G962" s="2"/>
      <c r="H962" s="64"/>
      <c r="I962" s="66"/>
      <c r="J962" s="6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>
      <c r="A963" s="1"/>
      <c r="B963" s="1"/>
      <c r="C963" s="1"/>
      <c r="D963" s="1"/>
      <c r="E963" s="1"/>
      <c r="F963" s="1"/>
      <c r="G963" s="2"/>
      <c r="H963" s="64"/>
      <c r="I963" s="66"/>
      <c r="J963" s="6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>
      <c r="A964" s="1"/>
      <c r="B964" s="1"/>
      <c r="C964" s="1"/>
      <c r="D964" s="1"/>
      <c r="E964" s="1"/>
      <c r="F964" s="1"/>
      <c r="G964" s="2"/>
      <c r="H964" s="64"/>
      <c r="I964" s="66"/>
      <c r="J964" s="6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>
      <c r="A965" s="1"/>
      <c r="B965" s="1"/>
      <c r="C965" s="1"/>
      <c r="D965" s="1"/>
      <c r="E965" s="1"/>
      <c r="F965" s="1"/>
      <c r="G965" s="2"/>
      <c r="H965" s="64"/>
      <c r="I965" s="66"/>
      <c r="J965" s="6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>
      <c r="A966" s="1"/>
      <c r="B966" s="1"/>
      <c r="C966" s="1"/>
      <c r="D966" s="1"/>
      <c r="E966" s="1"/>
      <c r="F966" s="1"/>
      <c r="G966" s="2"/>
      <c r="H966" s="64"/>
      <c r="I966" s="66"/>
      <c r="J966" s="6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>
      <c r="A967" s="1"/>
      <c r="B967" s="1"/>
      <c r="C967" s="1"/>
      <c r="D967" s="1"/>
      <c r="E967" s="1"/>
      <c r="F967" s="1"/>
      <c r="G967" s="2"/>
      <c r="H967" s="64"/>
      <c r="I967" s="66"/>
      <c r="J967" s="6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>
      <c r="A968" s="1"/>
      <c r="B968" s="1"/>
      <c r="C968" s="1"/>
      <c r="D968" s="1"/>
      <c r="E968" s="1"/>
      <c r="F968" s="1"/>
      <c r="G968" s="2"/>
      <c r="H968" s="64"/>
      <c r="I968" s="66"/>
      <c r="J968" s="6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>
      <c r="A969" s="1"/>
      <c r="B969" s="1"/>
      <c r="C969" s="1"/>
      <c r="D969" s="1"/>
      <c r="E969" s="1"/>
      <c r="F969" s="1"/>
      <c r="G969" s="2"/>
      <c r="H969" s="64"/>
      <c r="I969" s="66"/>
      <c r="J969" s="6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>
      <c r="A970" s="1"/>
      <c r="B970" s="1"/>
      <c r="C970" s="1"/>
      <c r="D970" s="1"/>
      <c r="E970" s="1"/>
      <c r="F970" s="1"/>
      <c r="G970" s="2"/>
      <c r="H970" s="64"/>
      <c r="I970" s="66"/>
      <c r="J970" s="6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>
      <c r="A971" s="1"/>
      <c r="B971" s="1"/>
      <c r="C971" s="1"/>
      <c r="D971" s="1"/>
      <c r="E971" s="1"/>
      <c r="F971" s="1"/>
      <c r="G971" s="2"/>
      <c r="H971" s="64"/>
      <c r="I971" s="66"/>
      <c r="J971" s="6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>
      <c r="A972" s="1"/>
      <c r="B972" s="1"/>
      <c r="C972" s="1"/>
      <c r="D972" s="1"/>
      <c r="E972" s="1"/>
      <c r="F972" s="1"/>
      <c r="G972" s="2"/>
      <c r="H972" s="64"/>
      <c r="I972" s="66"/>
      <c r="J972" s="6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>
      <c r="A973" s="1"/>
      <c r="B973" s="1"/>
      <c r="C973" s="1"/>
      <c r="D973" s="1"/>
      <c r="E973" s="1"/>
      <c r="F973" s="1"/>
      <c r="G973" s="2"/>
      <c r="H973" s="64"/>
      <c r="I973" s="66"/>
      <c r="J973" s="6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>
      <c r="A974" s="1"/>
      <c r="B974" s="1"/>
      <c r="C974" s="1"/>
      <c r="D974" s="1"/>
      <c r="E974" s="1"/>
      <c r="F974" s="1"/>
      <c r="G974" s="2"/>
      <c r="H974" s="64"/>
      <c r="I974" s="66"/>
      <c r="J974" s="6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>
      <c r="A975" s="1"/>
      <c r="B975" s="1"/>
      <c r="C975" s="1"/>
      <c r="D975" s="1"/>
      <c r="E975" s="1"/>
      <c r="F975" s="1"/>
      <c r="G975" s="2"/>
      <c r="H975" s="64"/>
      <c r="I975" s="66"/>
      <c r="J975" s="6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>
      <c r="A976" s="1"/>
      <c r="B976" s="1"/>
      <c r="C976" s="1"/>
      <c r="D976" s="1"/>
      <c r="E976" s="1"/>
      <c r="F976" s="1"/>
      <c r="G976" s="2"/>
      <c r="H976" s="64"/>
      <c r="I976" s="66"/>
      <c r="J976" s="6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>
      <c r="A977" s="1"/>
      <c r="B977" s="1"/>
      <c r="C977" s="1"/>
      <c r="D977" s="1"/>
      <c r="E977" s="1"/>
      <c r="F977" s="1"/>
      <c r="G977" s="2"/>
      <c r="H977" s="64"/>
      <c r="I977" s="66"/>
      <c r="J977" s="6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>
      <c r="A978" s="1"/>
      <c r="B978" s="1"/>
      <c r="C978" s="1"/>
      <c r="D978" s="1"/>
      <c r="E978" s="1"/>
      <c r="F978" s="1"/>
      <c r="G978" s="2"/>
      <c r="H978" s="64"/>
      <c r="I978" s="66"/>
      <c r="J978" s="6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>
      <c r="A979" s="1"/>
      <c r="B979" s="1"/>
      <c r="C979" s="1"/>
      <c r="D979" s="1"/>
      <c r="E979" s="1"/>
      <c r="F979" s="1"/>
      <c r="G979" s="2"/>
      <c r="H979" s="64"/>
      <c r="I979" s="66"/>
      <c r="J979" s="6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>
      <c r="A980" s="1"/>
      <c r="B980" s="1"/>
      <c r="C980" s="1"/>
      <c r="D980" s="1"/>
      <c r="E980" s="1"/>
      <c r="F980" s="1"/>
      <c r="G980" s="2"/>
      <c r="H980" s="64"/>
      <c r="I980" s="66"/>
      <c r="J980" s="6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>
      <c r="A981" s="1"/>
      <c r="B981" s="1"/>
      <c r="C981" s="1"/>
      <c r="D981" s="1"/>
      <c r="E981" s="1"/>
      <c r="F981" s="1"/>
      <c r="G981" s="2"/>
      <c r="H981" s="64"/>
      <c r="I981" s="66"/>
      <c r="J981" s="6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>
      <c r="A982" s="1"/>
      <c r="B982" s="1"/>
      <c r="C982" s="1"/>
      <c r="D982" s="1"/>
      <c r="E982" s="1"/>
      <c r="F982" s="1"/>
      <c r="G982" s="2"/>
      <c r="H982" s="64"/>
      <c r="I982" s="66"/>
      <c r="J982" s="6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>
      <c r="A983" s="1"/>
      <c r="B983" s="1"/>
      <c r="C983" s="1"/>
      <c r="D983" s="1"/>
      <c r="E983" s="1"/>
      <c r="F983" s="1"/>
      <c r="G983" s="2"/>
      <c r="H983" s="64"/>
      <c r="I983" s="66"/>
      <c r="J983" s="63"/>
    </row>
  </sheetData>
  <mergeCells count="148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F12:F13"/>
    <mergeCell ref="G12:G13"/>
    <mergeCell ref="H12:H13"/>
    <mergeCell ref="I12:I13"/>
    <mergeCell ref="J12:J13"/>
    <mergeCell ref="A20:G20"/>
    <mergeCell ref="I3:I4"/>
    <mergeCell ref="J3:J4"/>
    <mergeCell ref="A9:G9"/>
    <mergeCell ref="A10:J10"/>
    <mergeCell ref="A11:J11"/>
    <mergeCell ref="A12:A13"/>
    <mergeCell ref="B12:B13"/>
    <mergeCell ref="C12:C13"/>
    <mergeCell ref="D12:D13"/>
    <mergeCell ref="E12:E13"/>
    <mergeCell ref="A21:J21"/>
    <mergeCell ref="A22:J22"/>
    <mergeCell ref="A23:A24"/>
    <mergeCell ref="B23:B24"/>
    <mergeCell ref="C23:C24"/>
    <mergeCell ref="D23:D24"/>
    <mergeCell ref="E23:E24"/>
    <mergeCell ref="F23:F24"/>
    <mergeCell ref="G23:G24"/>
    <mergeCell ref="H23:H24"/>
    <mergeCell ref="F31:F32"/>
    <mergeCell ref="G31:G32"/>
    <mergeCell ref="H31:H32"/>
    <mergeCell ref="I31:I32"/>
    <mergeCell ref="J31:J32"/>
    <mergeCell ref="A34:G34"/>
    <mergeCell ref="I23:I24"/>
    <mergeCell ref="J23:J24"/>
    <mergeCell ref="A28:G28"/>
    <mergeCell ref="A29:J29"/>
    <mergeCell ref="A30:J30"/>
    <mergeCell ref="A31:A32"/>
    <mergeCell ref="B31:B32"/>
    <mergeCell ref="C31:C32"/>
    <mergeCell ref="D31:D32"/>
    <mergeCell ref="E31:E32"/>
    <mergeCell ref="A35:J35"/>
    <mergeCell ref="A36:J36"/>
    <mergeCell ref="A37:A38"/>
    <mergeCell ref="B37:B38"/>
    <mergeCell ref="C37:C38"/>
    <mergeCell ref="D37:D38"/>
    <mergeCell ref="E37:E38"/>
    <mergeCell ref="F37:F38"/>
    <mergeCell ref="G37:G38"/>
    <mergeCell ref="H37:H38"/>
    <mergeCell ref="F44:F45"/>
    <mergeCell ref="G44:G45"/>
    <mergeCell ref="H44:H45"/>
    <mergeCell ref="I44:I45"/>
    <mergeCell ref="J44:J45"/>
    <mergeCell ref="A50:G50"/>
    <mergeCell ref="I37:I38"/>
    <mergeCell ref="J37:J38"/>
    <mergeCell ref="A41:G41"/>
    <mergeCell ref="A42:J42"/>
    <mergeCell ref="A43:J43"/>
    <mergeCell ref="A44:A45"/>
    <mergeCell ref="B44:B45"/>
    <mergeCell ref="C44:C45"/>
    <mergeCell ref="D44:D45"/>
    <mergeCell ref="E44:E45"/>
    <mergeCell ref="A51:J51"/>
    <mergeCell ref="A52:J52"/>
    <mergeCell ref="A53:A54"/>
    <mergeCell ref="B53:B54"/>
    <mergeCell ref="C53:C54"/>
    <mergeCell ref="D53:D54"/>
    <mergeCell ref="E53:E54"/>
    <mergeCell ref="F53:F54"/>
    <mergeCell ref="G53:G54"/>
    <mergeCell ref="H53:H54"/>
    <mergeCell ref="F60:F61"/>
    <mergeCell ref="G60:G61"/>
    <mergeCell ref="H60:H61"/>
    <mergeCell ref="I60:I61"/>
    <mergeCell ref="J60:J61"/>
    <mergeCell ref="A63:G63"/>
    <mergeCell ref="I53:I54"/>
    <mergeCell ref="J53:J54"/>
    <mergeCell ref="A57:G57"/>
    <mergeCell ref="A58:J58"/>
    <mergeCell ref="A59:J59"/>
    <mergeCell ref="A60:A61"/>
    <mergeCell ref="B60:B61"/>
    <mergeCell ref="C60:C61"/>
    <mergeCell ref="D60:D61"/>
    <mergeCell ref="E60:E61"/>
    <mergeCell ref="A64:J64"/>
    <mergeCell ref="A65:J65"/>
    <mergeCell ref="A66:A67"/>
    <mergeCell ref="B66:B67"/>
    <mergeCell ref="C66:C67"/>
    <mergeCell ref="D66:D67"/>
    <mergeCell ref="E66:E67"/>
    <mergeCell ref="F66:F67"/>
    <mergeCell ref="G66:G67"/>
    <mergeCell ref="H66:H67"/>
    <mergeCell ref="F72:F73"/>
    <mergeCell ref="G72:G73"/>
    <mergeCell ref="H72:H73"/>
    <mergeCell ref="I72:I73"/>
    <mergeCell ref="J72:J73"/>
    <mergeCell ref="A76:G76"/>
    <mergeCell ref="I66:I67"/>
    <mergeCell ref="J66:J67"/>
    <mergeCell ref="A69:G69"/>
    <mergeCell ref="A70:J70"/>
    <mergeCell ref="A71:J71"/>
    <mergeCell ref="A72:A73"/>
    <mergeCell ref="B72:B73"/>
    <mergeCell ref="C72:C73"/>
    <mergeCell ref="D72:D73"/>
    <mergeCell ref="E72:E73"/>
    <mergeCell ref="C86:G86"/>
    <mergeCell ref="I79:I80"/>
    <mergeCell ref="J79:J80"/>
    <mergeCell ref="A82:G82"/>
    <mergeCell ref="C84:G85"/>
    <mergeCell ref="H84:H85"/>
    <mergeCell ref="I84:I85"/>
    <mergeCell ref="J84:J85"/>
    <mergeCell ref="A77:J77"/>
    <mergeCell ref="A78:J78"/>
    <mergeCell ref="A79:A80"/>
    <mergeCell ref="B79:B80"/>
    <mergeCell ref="C79:C80"/>
    <mergeCell ref="D79:D80"/>
    <mergeCell ref="E79:E80"/>
    <mergeCell ref="F79:F80"/>
    <mergeCell ref="G79:G80"/>
    <mergeCell ref="H79:H80"/>
  </mergeCells>
  <printOptions horizontalCentered="1"/>
  <pageMargins left="0" right="0" top="0" bottom="0.17" header="0" footer="0"/>
  <pageSetup paperSize="9" scale="61" orientation="landscape" r:id="rId1"/>
  <rowBreaks count="3" manualBreakCount="3">
    <brk id="28" max="9" man="1"/>
    <brk id="57" max="9" man="1"/>
    <brk id="82" max="9" man="1"/>
  </rowBreaks>
  <colBreaks count="1" manualBreakCount="1">
    <brk id="10" max="1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418E7-2473-47AD-83C4-0EF7E08BE24A}">
  <sheetPr>
    <tabColor theme="9"/>
    <pageSetUpPr fitToPage="1"/>
  </sheetPr>
  <dimension ref="A1:X937"/>
  <sheetViews>
    <sheetView view="pageBreakPreview" topLeftCell="B20" zoomScale="89" zoomScaleNormal="80" zoomScaleSheetLayoutView="89" workbookViewId="0">
      <selection activeCell="B20" sqref="A20:XFD20"/>
    </sheetView>
  </sheetViews>
  <sheetFormatPr defaultColWidth="9" defaultRowHeight="24"/>
  <cols>
    <col min="1" max="1" width="9" style="3" hidden="1" customWidth="1"/>
    <col min="2" max="2" width="4.28515625" style="3" customWidth="1"/>
    <col min="3" max="4" width="35.85546875" style="3" customWidth="1"/>
    <col min="5" max="5" width="33" style="3" customWidth="1"/>
    <col min="6" max="6" width="20.42578125" style="3" customWidth="1"/>
    <col min="7" max="7" width="27.28515625" style="3" bestFit="1" customWidth="1"/>
    <col min="8" max="8" width="13.85546875" style="70" customWidth="1"/>
    <col min="9" max="9" width="19.42578125" style="71" bestFit="1" customWidth="1"/>
    <col min="10" max="10" width="15.85546875" style="145" customWidth="1"/>
    <col min="11" max="11" width="23.140625" style="3" bestFit="1" customWidth="1"/>
    <col min="12" max="16384" width="9" style="3"/>
  </cols>
  <sheetData>
    <row r="1" spans="1:24" ht="31.5" customHeight="1">
      <c r="A1" s="22"/>
      <c r="B1" s="882" t="s">
        <v>287</v>
      </c>
      <c r="C1" s="882"/>
      <c r="D1" s="882"/>
      <c r="E1" s="882"/>
      <c r="F1" s="882"/>
      <c r="G1" s="882"/>
      <c r="H1" s="882"/>
      <c r="I1" s="882"/>
      <c r="J1" s="882"/>
      <c r="K1" s="88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1.5" customHeight="1">
      <c r="A2" s="22"/>
      <c r="B2" s="898" t="s">
        <v>33</v>
      </c>
      <c r="C2" s="898"/>
      <c r="D2" s="898"/>
      <c r="E2" s="898"/>
      <c r="F2" s="898"/>
      <c r="G2" s="898"/>
      <c r="H2" s="898"/>
      <c r="I2" s="898"/>
      <c r="J2" s="898"/>
      <c r="K2" s="89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286"/>
      <c r="B3" s="876" t="s">
        <v>3</v>
      </c>
      <c r="C3" s="876" t="s">
        <v>4</v>
      </c>
      <c r="D3" s="876" t="s">
        <v>5</v>
      </c>
      <c r="E3" s="876" t="s">
        <v>6</v>
      </c>
      <c r="F3" s="876" t="s">
        <v>7</v>
      </c>
      <c r="G3" s="876" t="s">
        <v>8</v>
      </c>
      <c r="H3" s="876" t="s">
        <v>9</v>
      </c>
      <c r="I3" s="894" t="s">
        <v>288</v>
      </c>
      <c r="J3" s="894" t="s">
        <v>289</v>
      </c>
      <c r="K3" s="887" t="s">
        <v>13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287"/>
      <c r="B4" s="876"/>
      <c r="C4" s="876"/>
      <c r="D4" s="876"/>
      <c r="E4" s="876"/>
      <c r="F4" s="876"/>
      <c r="G4" s="876"/>
      <c r="H4" s="876"/>
      <c r="I4" s="895"/>
      <c r="J4" s="895"/>
      <c r="K4" s="88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288"/>
      <c r="B5" s="53">
        <v>1</v>
      </c>
      <c r="C5" s="289" t="s">
        <v>290</v>
      </c>
      <c r="D5" s="289" t="s">
        <v>263</v>
      </c>
      <c r="E5" s="289" t="s">
        <v>291</v>
      </c>
      <c r="F5" s="289" t="s">
        <v>21</v>
      </c>
      <c r="G5" s="289" t="s">
        <v>33</v>
      </c>
      <c r="H5" s="53" t="s">
        <v>292</v>
      </c>
      <c r="I5" s="54">
        <v>15000</v>
      </c>
      <c r="J5" s="126">
        <f>I5*12</f>
        <v>180000</v>
      </c>
      <c r="K5" s="28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288"/>
      <c r="B6" s="53">
        <v>2</v>
      </c>
      <c r="C6" s="289" t="s">
        <v>293</v>
      </c>
      <c r="D6" s="289" t="s">
        <v>133</v>
      </c>
      <c r="E6" s="289" t="s">
        <v>291</v>
      </c>
      <c r="F6" s="289" t="s">
        <v>21</v>
      </c>
      <c r="G6" s="289" t="s">
        <v>33</v>
      </c>
      <c r="H6" s="53" t="s">
        <v>292</v>
      </c>
      <c r="I6" s="54">
        <v>15000</v>
      </c>
      <c r="J6" s="126">
        <f t="shared" ref="J6:J8" si="0">I6*12</f>
        <v>180000</v>
      </c>
      <c r="K6" s="28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288"/>
      <c r="B7" s="53">
        <v>3</v>
      </c>
      <c r="C7" s="289" t="s">
        <v>294</v>
      </c>
      <c r="D7" s="289" t="s">
        <v>112</v>
      </c>
      <c r="E7" s="289" t="s">
        <v>291</v>
      </c>
      <c r="F7" s="289" t="s">
        <v>21</v>
      </c>
      <c r="G7" s="289" t="s">
        <v>33</v>
      </c>
      <c r="H7" s="53" t="s">
        <v>292</v>
      </c>
      <c r="I7" s="54">
        <v>15000</v>
      </c>
      <c r="J7" s="126">
        <f t="shared" si="0"/>
        <v>180000</v>
      </c>
      <c r="K7" s="28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288"/>
      <c r="B8" s="53">
        <v>4</v>
      </c>
      <c r="C8" s="290" t="s">
        <v>295</v>
      </c>
      <c r="D8" s="289" t="s">
        <v>296</v>
      </c>
      <c r="E8" s="289" t="s">
        <v>297</v>
      </c>
      <c r="F8" s="289" t="s">
        <v>21</v>
      </c>
      <c r="G8" s="289" t="s">
        <v>33</v>
      </c>
      <c r="H8" s="53" t="s">
        <v>292</v>
      </c>
      <c r="I8" s="54">
        <v>15000</v>
      </c>
      <c r="J8" s="126">
        <f t="shared" si="0"/>
        <v>180000</v>
      </c>
      <c r="K8" s="28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877" t="s">
        <v>32</v>
      </c>
      <c r="B9" s="878"/>
      <c r="C9" s="878"/>
      <c r="D9" s="878"/>
      <c r="E9" s="878"/>
      <c r="F9" s="878"/>
      <c r="G9" s="878"/>
      <c r="H9" s="879"/>
      <c r="I9" s="16">
        <f>SUM(I5:I8)</f>
        <v>60000</v>
      </c>
      <c r="J9" s="128">
        <f>SUM(J5:J8)</f>
        <v>720000</v>
      </c>
      <c r="K9" s="5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0.75" customHeight="1">
      <c r="A10" s="60"/>
      <c r="B10" s="882" t="s">
        <v>287</v>
      </c>
      <c r="C10" s="882"/>
      <c r="D10" s="882"/>
      <c r="E10" s="882"/>
      <c r="F10" s="882"/>
      <c r="G10" s="882"/>
      <c r="H10" s="882"/>
      <c r="I10" s="882"/>
      <c r="J10" s="882"/>
      <c r="K10" s="88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0.75" customHeight="1">
      <c r="A11" s="60"/>
      <c r="B11" s="882" t="s">
        <v>82</v>
      </c>
      <c r="C11" s="882"/>
      <c r="D11" s="882"/>
      <c r="E11" s="882"/>
      <c r="F11" s="882"/>
      <c r="G11" s="882"/>
      <c r="H11" s="882"/>
      <c r="I11" s="882"/>
      <c r="J11" s="882"/>
      <c r="K11" s="88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4" customHeight="1">
      <c r="A12" s="286"/>
      <c r="B12" s="876" t="s">
        <v>3</v>
      </c>
      <c r="C12" s="876" t="s">
        <v>4</v>
      </c>
      <c r="D12" s="876" t="s">
        <v>5</v>
      </c>
      <c r="E12" s="876" t="s">
        <v>6</v>
      </c>
      <c r="F12" s="876" t="s">
        <v>7</v>
      </c>
      <c r="G12" s="876" t="s">
        <v>8</v>
      </c>
      <c r="H12" s="876" t="s">
        <v>9</v>
      </c>
      <c r="I12" s="894" t="s">
        <v>288</v>
      </c>
      <c r="J12" s="894" t="s">
        <v>289</v>
      </c>
      <c r="K12" s="887" t="s">
        <v>13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287"/>
      <c r="B13" s="876"/>
      <c r="C13" s="876"/>
      <c r="D13" s="876"/>
      <c r="E13" s="876"/>
      <c r="F13" s="876"/>
      <c r="G13" s="876"/>
      <c r="H13" s="876"/>
      <c r="I13" s="895"/>
      <c r="J13" s="895"/>
      <c r="K13" s="88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6" customFormat="1">
      <c r="A14" s="291"/>
      <c r="B14" s="131">
        <v>1</v>
      </c>
      <c r="C14" s="292" t="s">
        <v>298</v>
      </c>
      <c r="D14" s="292" t="s">
        <v>92</v>
      </c>
      <c r="E14" s="292" t="s">
        <v>239</v>
      </c>
      <c r="F14" s="292" t="s">
        <v>21</v>
      </c>
      <c r="G14" s="292" t="s">
        <v>82</v>
      </c>
      <c r="H14" s="131" t="s">
        <v>292</v>
      </c>
      <c r="I14" s="42">
        <v>15000</v>
      </c>
      <c r="J14" s="126">
        <f>I14*12</f>
        <v>180000</v>
      </c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9.25" customHeight="1">
      <c r="A15" s="877" t="s">
        <v>32</v>
      </c>
      <c r="B15" s="878"/>
      <c r="C15" s="878"/>
      <c r="D15" s="878"/>
      <c r="E15" s="878"/>
      <c r="F15" s="878"/>
      <c r="G15" s="878"/>
      <c r="H15" s="879"/>
      <c r="I15" s="16">
        <f>SUM(I14:I14)</f>
        <v>15000</v>
      </c>
      <c r="J15" s="128">
        <f>SUM(J14)</f>
        <v>180000</v>
      </c>
      <c r="K15" s="10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7.75" customHeight="1">
      <c r="A16" s="60"/>
      <c r="B16" s="882" t="s">
        <v>287</v>
      </c>
      <c r="C16" s="882"/>
      <c r="D16" s="882"/>
      <c r="E16" s="882"/>
      <c r="F16" s="882"/>
      <c r="G16" s="882"/>
      <c r="H16" s="882"/>
      <c r="I16" s="882"/>
      <c r="J16" s="882"/>
      <c r="K16" s="88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7.75" customHeight="1">
      <c r="A17" s="60"/>
      <c r="B17" s="882" t="s">
        <v>118</v>
      </c>
      <c r="C17" s="882"/>
      <c r="D17" s="882"/>
      <c r="E17" s="882"/>
      <c r="F17" s="882"/>
      <c r="G17" s="882"/>
      <c r="H17" s="882"/>
      <c r="I17" s="882"/>
      <c r="J17" s="882"/>
      <c r="K17" s="88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286"/>
      <c r="B18" s="876" t="s">
        <v>3</v>
      </c>
      <c r="C18" s="876" t="s">
        <v>4</v>
      </c>
      <c r="D18" s="876" t="s">
        <v>5</v>
      </c>
      <c r="E18" s="876" t="s">
        <v>6</v>
      </c>
      <c r="F18" s="876" t="s">
        <v>7</v>
      </c>
      <c r="G18" s="876" t="s">
        <v>8</v>
      </c>
      <c r="H18" s="876" t="s">
        <v>9</v>
      </c>
      <c r="I18" s="894" t="s">
        <v>288</v>
      </c>
      <c r="J18" s="894" t="s">
        <v>289</v>
      </c>
      <c r="K18" s="887" t="s">
        <v>13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287"/>
      <c r="B19" s="876"/>
      <c r="C19" s="876"/>
      <c r="D19" s="876"/>
      <c r="E19" s="876"/>
      <c r="F19" s="876"/>
      <c r="G19" s="876"/>
      <c r="H19" s="876"/>
      <c r="I19" s="895"/>
      <c r="J19" s="895"/>
      <c r="K19" s="88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4.95" customHeight="1">
      <c r="A20" s="288"/>
      <c r="B20" s="53">
        <v>1</v>
      </c>
      <c r="C20" s="290" t="s">
        <v>299</v>
      </c>
      <c r="D20" s="141" t="s">
        <v>296</v>
      </c>
      <c r="E20" s="289" t="s">
        <v>300</v>
      </c>
      <c r="F20" s="293" t="s">
        <v>21</v>
      </c>
      <c r="G20" s="293" t="s">
        <v>118</v>
      </c>
      <c r="H20" s="53" t="s">
        <v>292</v>
      </c>
      <c r="I20" s="133">
        <v>15000</v>
      </c>
      <c r="J20" s="133">
        <f>I20*12</f>
        <v>180000</v>
      </c>
      <c r="K20" s="5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24.95" customHeight="1">
      <c r="A21" s="291"/>
      <c r="B21" s="53">
        <v>2</v>
      </c>
      <c r="C21" s="290" t="s">
        <v>301</v>
      </c>
      <c r="D21" s="294" t="s">
        <v>112</v>
      </c>
      <c r="E21" s="44" t="s">
        <v>302</v>
      </c>
      <c r="F21" s="292" t="s">
        <v>21</v>
      </c>
      <c r="G21" s="292" t="s">
        <v>118</v>
      </c>
      <c r="H21" s="4" t="s">
        <v>292</v>
      </c>
      <c r="I21" s="134">
        <v>15000</v>
      </c>
      <c r="J21" s="133">
        <f t="shared" ref="J21:J23" si="1">I21*12</f>
        <v>180000</v>
      </c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6" customFormat="1" ht="24.95" customHeight="1">
      <c r="A22" s="295"/>
      <c r="B22" s="53">
        <v>3</v>
      </c>
      <c r="C22" s="290" t="s">
        <v>303</v>
      </c>
      <c r="D22" s="296" t="s">
        <v>159</v>
      </c>
      <c r="E22" s="296" t="s">
        <v>304</v>
      </c>
      <c r="F22" s="292" t="s">
        <v>21</v>
      </c>
      <c r="G22" s="292" t="s">
        <v>118</v>
      </c>
      <c r="H22" s="4" t="s">
        <v>292</v>
      </c>
      <c r="I22" s="134">
        <v>15000</v>
      </c>
      <c r="J22" s="133">
        <f t="shared" si="1"/>
        <v>180000</v>
      </c>
      <c r="K22" s="296"/>
    </row>
    <row r="23" spans="1:24" s="6" customFormat="1" ht="24.95" customHeight="1">
      <c r="A23" s="291"/>
      <c r="B23" s="53">
        <v>4</v>
      </c>
      <c r="C23" s="290" t="s">
        <v>305</v>
      </c>
      <c r="D23" s="294" t="s">
        <v>159</v>
      </c>
      <c r="E23" s="44" t="s">
        <v>306</v>
      </c>
      <c r="F23" s="292" t="s">
        <v>21</v>
      </c>
      <c r="G23" s="292" t="s">
        <v>118</v>
      </c>
      <c r="H23" s="4" t="s">
        <v>292</v>
      </c>
      <c r="I23" s="134">
        <v>15000</v>
      </c>
      <c r="J23" s="133">
        <f t="shared" si="1"/>
        <v>180000</v>
      </c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>
      <c r="A24" s="877" t="s">
        <v>32</v>
      </c>
      <c r="B24" s="878"/>
      <c r="C24" s="878"/>
      <c r="D24" s="878"/>
      <c r="E24" s="878"/>
      <c r="F24" s="878"/>
      <c r="G24" s="878"/>
      <c r="H24" s="879"/>
      <c r="I24" s="16">
        <f>SUM(I20:I23)</f>
        <v>60000</v>
      </c>
      <c r="J24" s="128">
        <f>SUM(J20:J23)</f>
        <v>720000</v>
      </c>
      <c r="K24" s="5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9.25" customHeight="1">
      <c r="A25" s="60"/>
      <c r="B25" s="882" t="s">
        <v>287</v>
      </c>
      <c r="C25" s="882"/>
      <c r="D25" s="882"/>
      <c r="E25" s="882"/>
      <c r="F25" s="882"/>
      <c r="G25" s="882"/>
      <c r="H25" s="882"/>
      <c r="I25" s="882"/>
      <c r="J25" s="882"/>
      <c r="K25" s="88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9.25" customHeight="1">
      <c r="A26" s="60"/>
      <c r="B26" s="882" t="s">
        <v>123</v>
      </c>
      <c r="C26" s="882"/>
      <c r="D26" s="882"/>
      <c r="E26" s="882"/>
      <c r="F26" s="882"/>
      <c r="G26" s="882"/>
      <c r="H26" s="882"/>
      <c r="I26" s="882"/>
      <c r="J26" s="882"/>
      <c r="K26" s="88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286"/>
      <c r="B27" s="876" t="s">
        <v>3</v>
      </c>
      <c r="C27" s="876" t="s">
        <v>4</v>
      </c>
      <c r="D27" s="876" t="s">
        <v>5</v>
      </c>
      <c r="E27" s="876" t="s">
        <v>6</v>
      </c>
      <c r="F27" s="876" t="s">
        <v>7</v>
      </c>
      <c r="G27" s="876" t="s">
        <v>8</v>
      </c>
      <c r="H27" s="876" t="s">
        <v>9</v>
      </c>
      <c r="I27" s="894" t="s">
        <v>288</v>
      </c>
      <c r="J27" s="894" t="s">
        <v>289</v>
      </c>
      <c r="K27" s="887" t="s">
        <v>13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287"/>
      <c r="B28" s="876"/>
      <c r="C28" s="876"/>
      <c r="D28" s="876"/>
      <c r="E28" s="876"/>
      <c r="F28" s="876"/>
      <c r="G28" s="876"/>
      <c r="H28" s="876"/>
      <c r="I28" s="895"/>
      <c r="J28" s="895"/>
      <c r="K28" s="88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297"/>
      <c r="B29" s="178">
        <v>1</v>
      </c>
      <c r="C29" s="298" t="s">
        <v>307</v>
      </c>
      <c r="D29" s="298" t="s">
        <v>225</v>
      </c>
      <c r="E29" s="298" t="s">
        <v>308</v>
      </c>
      <c r="F29" s="298" t="s">
        <v>21</v>
      </c>
      <c r="G29" s="298" t="s">
        <v>127</v>
      </c>
      <c r="H29" s="137">
        <v>24382</v>
      </c>
      <c r="I29" s="138">
        <v>15000</v>
      </c>
      <c r="J29" s="139">
        <f>I29*12</f>
        <v>180000</v>
      </c>
      <c r="K29" s="298"/>
    </row>
    <row r="30" spans="1:24">
      <c r="A30" s="877" t="s">
        <v>32</v>
      </c>
      <c r="B30" s="878"/>
      <c r="C30" s="878"/>
      <c r="D30" s="878"/>
      <c r="E30" s="878"/>
      <c r="F30" s="878"/>
      <c r="G30" s="878"/>
      <c r="H30" s="879"/>
      <c r="I30" s="16">
        <f>SUM(I29:I29)</f>
        <v>15000</v>
      </c>
      <c r="J30" s="128">
        <f>SUM(J29)</f>
        <v>180000</v>
      </c>
      <c r="K30" s="28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8.5" customHeight="1">
      <c r="A31" s="60"/>
      <c r="B31" s="882" t="s">
        <v>287</v>
      </c>
      <c r="C31" s="882"/>
      <c r="D31" s="882"/>
      <c r="E31" s="882"/>
      <c r="F31" s="882"/>
      <c r="G31" s="882"/>
      <c r="H31" s="882"/>
      <c r="I31" s="882"/>
      <c r="J31" s="882"/>
      <c r="K31" s="88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8.5" customHeight="1">
      <c r="A32" s="60"/>
      <c r="B32" s="880" t="s">
        <v>189</v>
      </c>
      <c r="C32" s="880"/>
      <c r="D32" s="880"/>
      <c r="E32" s="880"/>
      <c r="F32" s="880"/>
      <c r="G32" s="880"/>
      <c r="H32" s="880"/>
      <c r="I32" s="880"/>
      <c r="J32" s="880"/>
      <c r="K32" s="88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60"/>
      <c r="B33" s="876" t="s">
        <v>3</v>
      </c>
      <c r="C33" s="876" t="s">
        <v>4</v>
      </c>
      <c r="D33" s="876" t="s">
        <v>5</v>
      </c>
      <c r="E33" s="876" t="s">
        <v>6</v>
      </c>
      <c r="F33" s="876" t="s">
        <v>7</v>
      </c>
      <c r="G33" s="876" t="s">
        <v>8</v>
      </c>
      <c r="H33" s="876" t="s">
        <v>9</v>
      </c>
      <c r="I33" s="894" t="s">
        <v>288</v>
      </c>
      <c r="J33" s="894" t="s">
        <v>289</v>
      </c>
      <c r="K33" s="887" t="s">
        <v>13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22"/>
      <c r="B34" s="876"/>
      <c r="C34" s="876"/>
      <c r="D34" s="876"/>
      <c r="E34" s="876"/>
      <c r="F34" s="876"/>
      <c r="G34" s="876"/>
      <c r="H34" s="876"/>
      <c r="I34" s="895"/>
      <c r="J34" s="895"/>
      <c r="K34" s="88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60"/>
      <c r="B35" s="53">
        <v>1</v>
      </c>
      <c r="C35" s="289" t="s">
        <v>309</v>
      </c>
      <c r="D35" s="289" t="s">
        <v>310</v>
      </c>
      <c r="E35" s="289" t="s">
        <v>311</v>
      </c>
      <c r="F35" s="289" t="s">
        <v>21</v>
      </c>
      <c r="G35" s="289" t="s">
        <v>189</v>
      </c>
      <c r="H35" s="140">
        <v>24382</v>
      </c>
      <c r="I35" s="54">
        <v>25000</v>
      </c>
      <c r="J35" s="126">
        <f>I35*12</f>
        <v>300000</v>
      </c>
      <c r="K35" s="28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4" customHeight="1">
      <c r="A36" s="62"/>
      <c r="B36" s="877" t="s">
        <v>32</v>
      </c>
      <c r="C36" s="878"/>
      <c r="D36" s="878"/>
      <c r="E36" s="878"/>
      <c r="F36" s="878"/>
      <c r="G36" s="878"/>
      <c r="H36" s="879"/>
      <c r="I36" s="16">
        <f>SUM(I35:I35)</f>
        <v>25000</v>
      </c>
      <c r="J36" s="128">
        <f>SUM(J35)</f>
        <v>300000</v>
      </c>
      <c r="K36" s="14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2"/>
      <c r="I37" s="64"/>
      <c r="J37" s="14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4" customHeight="1">
      <c r="A38" s="1"/>
      <c r="B38" s="1"/>
      <c r="C38" s="1"/>
      <c r="D38" s="888" t="s">
        <v>312</v>
      </c>
      <c r="E38" s="889"/>
      <c r="F38" s="889"/>
      <c r="G38" s="889"/>
      <c r="H38" s="896" t="s">
        <v>313</v>
      </c>
      <c r="I38" s="894" t="s">
        <v>288</v>
      </c>
      <c r="J38" s="894" t="s">
        <v>289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891"/>
      <c r="E39" s="884"/>
      <c r="F39" s="884"/>
      <c r="G39" s="884"/>
      <c r="H39" s="897"/>
      <c r="I39" s="895"/>
      <c r="J39" s="89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48.75" customHeight="1">
      <c r="A40" s="1"/>
      <c r="B40" s="1"/>
      <c r="C40" s="1"/>
      <c r="D40" s="877" t="s">
        <v>286</v>
      </c>
      <c r="E40" s="878"/>
      <c r="F40" s="878"/>
      <c r="G40" s="878"/>
      <c r="H40" s="113">
        <v>11</v>
      </c>
      <c r="I40" s="143">
        <f>I9+I15+I24+I30+I36</f>
        <v>175000</v>
      </c>
      <c r="J40" s="144">
        <f>J9+J15+J24+J30+J36</f>
        <v>2100000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2"/>
      <c r="I41" s="64"/>
      <c r="J41" s="14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2"/>
      <c r="I42" s="64"/>
      <c r="J42" s="14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2"/>
      <c r="I43" s="64"/>
      <c r="J43" s="14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2"/>
      <c r="I44" s="64"/>
      <c r="J44" s="14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2"/>
      <c r="I45" s="64"/>
      <c r="J45" s="14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2"/>
      <c r="I46" s="64"/>
      <c r="J46" s="14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2"/>
      <c r="I47" s="64"/>
      <c r="J47" s="14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2"/>
      <c r="I48" s="64"/>
      <c r="J48" s="14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2"/>
      <c r="I49" s="64"/>
      <c r="J49" s="14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2"/>
      <c r="I50" s="64"/>
      <c r="J50" s="14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2"/>
      <c r="I51" s="64"/>
      <c r="J51" s="14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2"/>
      <c r="I52" s="64"/>
      <c r="J52" s="14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2"/>
      <c r="I53" s="64"/>
      <c r="J53" s="14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2"/>
      <c r="I54" s="64"/>
      <c r="J54" s="14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2"/>
      <c r="I55" s="64"/>
      <c r="J55" s="14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2"/>
      <c r="I56" s="64"/>
      <c r="J56" s="14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2"/>
      <c r="I57" s="64"/>
      <c r="J57" s="14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2"/>
      <c r="I58" s="64"/>
      <c r="J58" s="14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2"/>
      <c r="I59" s="64"/>
      <c r="J59" s="14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2"/>
      <c r="I60" s="64"/>
      <c r="J60" s="14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2"/>
      <c r="I61" s="64"/>
      <c r="J61" s="14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2"/>
      <c r="I62" s="64"/>
      <c r="J62" s="14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2"/>
      <c r="I63" s="64"/>
      <c r="J63" s="14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2"/>
      <c r="I64" s="64"/>
      <c r="J64" s="14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2"/>
      <c r="I65" s="64"/>
      <c r="J65" s="14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2"/>
      <c r="I66" s="64"/>
      <c r="J66" s="14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2"/>
      <c r="I67" s="64"/>
      <c r="J67" s="14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2"/>
      <c r="I68" s="64"/>
      <c r="J68" s="14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2"/>
      <c r="I69" s="64"/>
      <c r="J69" s="14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2"/>
      <c r="I70" s="64"/>
      <c r="J70" s="14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2"/>
      <c r="I71" s="64"/>
      <c r="J71" s="14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2"/>
      <c r="I72" s="64"/>
      <c r="J72" s="14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2"/>
      <c r="I73" s="64"/>
      <c r="J73" s="14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2"/>
      <c r="I74" s="64"/>
      <c r="J74" s="14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2"/>
      <c r="I75" s="64"/>
      <c r="J75" s="14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2"/>
      <c r="I76" s="64"/>
      <c r="J76" s="14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2"/>
      <c r="I77" s="64"/>
      <c r="J77" s="14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2"/>
      <c r="I78" s="64"/>
      <c r="J78" s="14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2"/>
      <c r="I79" s="64"/>
      <c r="J79" s="14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2"/>
      <c r="I80" s="64"/>
      <c r="J80" s="14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2"/>
      <c r="I81" s="64"/>
      <c r="J81" s="14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2"/>
      <c r="I82" s="64"/>
      <c r="J82" s="14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2"/>
      <c r="I83" s="64"/>
      <c r="J83" s="14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2"/>
      <c r="I84" s="64"/>
      <c r="J84" s="14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2"/>
      <c r="I85" s="64"/>
      <c r="J85" s="14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2"/>
      <c r="I86" s="64"/>
      <c r="J86" s="14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2"/>
      <c r="I87" s="64"/>
      <c r="J87" s="14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2"/>
      <c r="I88" s="64"/>
      <c r="J88" s="14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2"/>
      <c r="I89" s="64"/>
      <c r="J89" s="14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2"/>
      <c r="I90" s="64"/>
      <c r="J90" s="14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2"/>
      <c r="I91" s="64"/>
      <c r="J91" s="14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2"/>
      <c r="I92" s="64"/>
      <c r="J92" s="14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2"/>
      <c r="I93" s="64"/>
      <c r="J93" s="14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2"/>
      <c r="I94" s="64"/>
      <c r="J94" s="14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2"/>
      <c r="I95" s="64"/>
      <c r="J95" s="14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2"/>
      <c r="I96" s="64"/>
      <c r="J96" s="14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2"/>
      <c r="I97" s="64"/>
      <c r="J97" s="14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2"/>
      <c r="I98" s="64"/>
      <c r="J98" s="14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2"/>
      <c r="I99" s="64"/>
      <c r="J99" s="14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2"/>
      <c r="I100" s="64"/>
      <c r="J100" s="14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2"/>
      <c r="I101" s="64"/>
      <c r="J101" s="14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2"/>
      <c r="I102" s="64"/>
      <c r="J102" s="14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2"/>
      <c r="I103" s="64"/>
      <c r="J103" s="14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2"/>
      <c r="I104" s="64"/>
      <c r="J104" s="14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2"/>
      <c r="I105" s="64"/>
      <c r="J105" s="14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2"/>
      <c r="I106" s="64"/>
      <c r="J106" s="14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2"/>
      <c r="I107" s="64"/>
      <c r="J107" s="14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2"/>
      <c r="I108" s="64"/>
      <c r="J108" s="14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2"/>
      <c r="I109" s="64"/>
      <c r="J109" s="14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2"/>
      <c r="I110" s="64"/>
      <c r="J110" s="14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2"/>
      <c r="I111" s="64"/>
      <c r="J111" s="14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2"/>
      <c r="I112" s="64"/>
      <c r="J112" s="14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2"/>
      <c r="I113" s="64"/>
      <c r="J113" s="14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2"/>
      <c r="I114" s="64"/>
      <c r="J114" s="14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2"/>
      <c r="I115" s="64"/>
      <c r="J115" s="14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2"/>
      <c r="I116" s="64"/>
      <c r="J116" s="14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2"/>
      <c r="I117" s="64"/>
      <c r="J117" s="14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2"/>
      <c r="I118" s="64"/>
      <c r="J118" s="14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2"/>
      <c r="I119" s="64"/>
      <c r="J119" s="14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2"/>
      <c r="I120" s="64"/>
      <c r="J120" s="14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2"/>
      <c r="I121" s="64"/>
      <c r="J121" s="14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2"/>
      <c r="I122" s="64"/>
      <c r="J122" s="14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2"/>
      <c r="I123" s="64"/>
      <c r="J123" s="14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2"/>
      <c r="I124" s="64"/>
      <c r="J124" s="14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2"/>
      <c r="I125" s="64"/>
      <c r="J125" s="14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2"/>
      <c r="I126" s="64"/>
      <c r="J126" s="14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2"/>
      <c r="I127" s="64"/>
      <c r="J127" s="14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>
      <c r="A128" s="1"/>
      <c r="B128" s="1"/>
      <c r="C128" s="1"/>
      <c r="D128" s="1"/>
      <c r="E128" s="1"/>
      <c r="F128" s="1"/>
      <c r="G128" s="1"/>
      <c r="H128" s="2"/>
      <c r="I128" s="64"/>
      <c r="J128" s="14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>
      <c r="A129" s="1"/>
      <c r="B129" s="1"/>
      <c r="C129" s="1"/>
      <c r="D129" s="1"/>
      <c r="E129" s="1"/>
      <c r="F129" s="1"/>
      <c r="G129" s="1"/>
      <c r="H129" s="2"/>
      <c r="I129" s="64"/>
      <c r="J129" s="14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>
      <c r="A130" s="1"/>
      <c r="B130" s="1"/>
      <c r="C130" s="1"/>
      <c r="D130" s="1"/>
      <c r="E130" s="1"/>
      <c r="F130" s="1"/>
      <c r="G130" s="1"/>
      <c r="H130" s="2"/>
      <c r="I130" s="64"/>
      <c r="J130" s="14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>
      <c r="A131" s="1"/>
      <c r="B131" s="1"/>
      <c r="C131" s="1"/>
      <c r="D131" s="1"/>
      <c r="E131" s="1"/>
      <c r="F131" s="1"/>
      <c r="G131" s="1"/>
      <c r="H131" s="2"/>
      <c r="I131" s="64"/>
      <c r="J131" s="14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>
      <c r="A132" s="1"/>
      <c r="B132" s="1"/>
      <c r="C132" s="1"/>
      <c r="D132" s="1"/>
      <c r="E132" s="1"/>
      <c r="F132" s="1"/>
      <c r="G132" s="1"/>
      <c r="H132" s="2"/>
      <c r="I132" s="64"/>
      <c r="J132" s="14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>
      <c r="A133" s="1"/>
      <c r="B133" s="1"/>
      <c r="C133" s="1"/>
      <c r="D133" s="1"/>
      <c r="E133" s="1"/>
      <c r="F133" s="1"/>
      <c r="G133" s="1"/>
      <c r="H133" s="2"/>
      <c r="I133" s="64"/>
      <c r="J133" s="14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>
      <c r="A134" s="1"/>
      <c r="B134" s="1"/>
      <c r="C134" s="1"/>
      <c r="D134" s="1"/>
      <c r="E134" s="1"/>
      <c r="F134" s="1"/>
      <c r="G134" s="1"/>
      <c r="H134" s="2"/>
      <c r="I134" s="64"/>
      <c r="J134" s="14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>
      <c r="A135" s="1"/>
      <c r="B135" s="1"/>
      <c r="C135" s="1"/>
      <c r="D135" s="1"/>
      <c r="E135" s="1"/>
      <c r="F135" s="1"/>
      <c r="G135" s="1"/>
      <c r="H135" s="2"/>
      <c r="I135" s="64"/>
      <c r="J135" s="14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>
      <c r="A136" s="1"/>
      <c r="B136" s="1"/>
      <c r="C136" s="1"/>
      <c r="D136" s="1"/>
      <c r="E136" s="1"/>
      <c r="F136" s="1"/>
      <c r="G136" s="1"/>
      <c r="H136" s="2"/>
      <c r="I136" s="64"/>
      <c r="J136" s="14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>
      <c r="A137" s="1"/>
      <c r="B137" s="1"/>
      <c r="C137" s="1"/>
      <c r="D137" s="1"/>
      <c r="E137" s="1"/>
      <c r="F137" s="1"/>
      <c r="G137" s="1"/>
      <c r="H137" s="2"/>
      <c r="I137" s="64"/>
      <c r="J137" s="14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>
      <c r="A138" s="1"/>
      <c r="B138" s="1"/>
      <c r="C138" s="1"/>
      <c r="D138" s="1"/>
      <c r="E138" s="1"/>
      <c r="F138" s="1"/>
      <c r="G138" s="1"/>
      <c r="H138" s="2"/>
      <c r="I138" s="64"/>
      <c r="J138" s="14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>
      <c r="A139" s="1"/>
      <c r="B139" s="1"/>
      <c r="C139" s="1"/>
      <c r="D139" s="1"/>
      <c r="E139" s="1"/>
      <c r="F139" s="1"/>
      <c r="G139" s="1"/>
      <c r="H139" s="2"/>
      <c r="I139" s="64"/>
      <c r="J139" s="14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>
      <c r="A140" s="1"/>
      <c r="B140" s="1"/>
      <c r="C140" s="1"/>
      <c r="D140" s="1"/>
      <c r="E140" s="1"/>
      <c r="F140" s="1"/>
      <c r="G140" s="1"/>
      <c r="H140" s="2"/>
      <c r="I140" s="64"/>
      <c r="J140" s="14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>
      <c r="A141" s="1"/>
      <c r="B141" s="1"/>
      <c r="C141" s="1"/>
      <c r="D141" s="1"/>
      <c r="E141" s="1"/>
      <c r="F141" s="1"/>
      <c r="G141" s="1"/>
      <c r="H141" s="2"/>
      <c r="I141" s="64"/>
      <c r="J141" s="14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>
      <c r="A142" s="1"/>
      <c r="B142" s="1"/>
      <c r="C142" s="1"/>
      <c r="D142" s="1"/>
      <c r="E142" s="1"/>
      <c r="F142" s="1"/>
      <c r="G142" s="1"/>
      <c r="H142" s="2"/>
      <c r="I142" s="64"/>
      <c r="J142" s="14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>
      <c r="A143" s="1"/>
      <c r="B143" s="1"/>
      <c r="C143" s="1"/>
      <c r="D143" s="1"/>
      <c r="E143" s="1"/>
      <c r="F143" s="1"/>
      <c r="G143" s="1"/>
      <c r="H143" s="2"/>
      <c r="I143" s="64"/>
      <c r="J143" s="14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>
      <c r="A144" s="1"/>
      <c r="B144" s="1"/>
      <c r="C144" s="1"/>
      <c r="D144" s="1"/>
      <c r="E144" s="1"/>
      <c r="F144" s="1"/>
      <c r="G144" s="1"/>
      <c r="H144" s="2"/>
      <c r="I144" s="64"/>
      <c r="J144" s="14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>
      <c r="A145" s="1"/>
      <c r="B145" s="1"/>
      <c r="C145" s="1"/>
      <c r="D145" s="1"/>
      <c r="E145" s="1"/>
      <c r="F145" s="1"/>
      <c r="G145" s="1"/>
      <c r="H145" s="2"/>
      <c r="I145" s="64"/>
      <c r="J145" s="14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>
      <c r="A146" s="1"/>
      <c r="B146" s="1"/>
      <c r="C146" s="1"/>
      <c r="D146" s="1"/>
      <c r="E146" s="1"/>
      <c r="F146" s="1"/>
      <c r="G146" s="1"/>
      <c r="H146" s="2"/>
      <c r="I146" s="64"/>
      <c r="J146" s="14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>
      <c r="A147" s="1"/>
      <c r="B147" s="1"/>
      <c r="C147" s="1"/>
      <c r="D147" s="1"/>
      <c r="E147" s="1"/>
      <c r="F147" s="1"/>
      <c r="G147" s="1"/>
      <c r="H147" s="2"/>
      <c r="I147" s="64"/>
      <c r="J147" s="14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>
      <c r="A148" s="1"/>
      <c r="B148" s="1"/>
      <c r="C148" s="1"/>
      <c r="D148" s="1"/>
      <c r="E148" s="1"/>
      <c r="F148" s="1"/>
      <c r="G148" s="1"/>
      <c r="H148" s="2"/>
      <c r="I148" s="64"/>
      <c r="J148" s="14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>
      <c r="A149" s="1"/>
      <c r="B149" s="1"/>
      <c r="C149" s="1"/>
      <c r="D149" s="1"/>
      <c r="E149" s="1"/>
      <c r="F149" s="1"/>
      <c r="G149" s="1"/>
      <c r="H149" s="2"/>
      <c r="I149" s="64"/>
      <c r="J149" s="14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>
      <c r="A150" s="1"/>
      <c r="B150" s="1"/>
      <c r="C150" s="1"/>
      <c r="D150" s="1"/>
      <c r="E150" s="1"/>
      <c r="F150" s="1"/>
      <c r="G150" s="1"/>
      <c r="H150" s="2"/>
      <c r="I150" s="64"/>
      <c r="J150" s="14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>
      <c r="A151" s="1"/>
      <c r="B151" s="1"/>
      <c r="C151" s="1"/>
      <c r="D151" s="1"/>
      <c r="E151" s="1"/>
      <c r="F151" s="1"/>
      <c r="G151" s="1"/>
      <c r="H151" s="2"/>
      <c r="I151" s="64"/>
      <c r="J151" s="14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>
      <c r="A152" s="1"/>
      <c r="B152" s="1"/>
      <c r="C152" s="1"/>
      <c r="D152" s="1"/>
      <c r="E152" s="1"/>
      <c r="F152" s="1"/>
      <c r="G152" s="1"/>
      <c r="H152" s="2"/>
      <c r="I152" s="64"/>
      <c r="J152" s="14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>
      <c r="A153" s="1"/>
      <c r="B153" s="1"/>
      <c r="C153" s="1"/>
      <c r="D153" s="1"/>
      <c r="E153" s="1"/>
      <c r="F153" s="1"/>
      <c r="G153" s="1"/>
      <c r="H153" s="2"/>
      <c r="I153" s="64"/>
      <c r="J153" s="14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>
      <c r="A154" s="1"/>
      <c r="B154" s="1"/>
      <c r="C154" s="1"/>
      <c r="D154" s="1"/>
      <c r="E154" s="1"/>
      <c r="F154" s="1"/>
      <c r="G154" s="1"/>
      <c r="H154" s="2"/>
      <c r="I154" s="64"/>
      <c r="J154" s="14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>
      <c r="A155" s="1"/>
      <c r="B155" s="1"/>
      <c r="C155" s="1"/>
      <c r="D155" s="1"/>
      <c r="E155" s="1"/>
      <c r="F155" s="1"/>
      <c r="G155" s="1"/>
      <c r="H155" s="2"/>
      <c r="I155" s="64"/>
      <c r="J155" s="14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>
      <c r="A156" s="1"/>
      <c r="B156" s="1"/>
      <c r="C156" s="1"/>
      <c r="D156" s="1"/>
      <c r="E156" s="1"/>
      <c r="F156" s="1"/>
      <c r="G156" s="1"/>
      <c r="H156" s="2"/>
      <c r="I156" s="64"/>
      <c r="J156" s="14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>
      <c r="A157" s="1"/>
      <c r="B157" s="1"/>
      <c r="C157" s="1"/>
      <c r="D157" s="1"/>
      <c r="E157" s="1"/>
      <c r="F157" s="1"/>
      <c r="G157" s="1"/>
      <c r="H157" s="2"/>
      <c r="I157" s="64"/>
      <c r="J157" s="14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>
      <c r="A158" s="1"/>
      <c r="B158" s="1"/>
      <c r="C158" s="1"/>
      <c r="D158" s="1"/>
      <c r="E158" s="1"/>
      <c r="F158" s="1"/>
      <c r="G158" s="1"/>
      <c r="H158" s="2"/>
      <c r="I158" s="64"/>
      <c r="J158" s="14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>
      <c r="A159" s="1"/>
      <c r="B159" s="1"/>
      <c r="C159" s="1"/>
      <c r="D159" s="1"/>
      <c r="E159" s="1"/>
      <c r="F159" s="1"/>
      <c r="G159" s="1"/>
      <c r="H159" s="2"/>
      <c r="I159" s="64"/>
      <c r="J159" s="14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>
      <c r="A160" s="1"/>
      <c r="B160" s="1"/>
      <c r="C160" s="1"/>
      <c r="D160" s="1"/>
      <c r="E160" s="1"/>
      <c r="F160" s="1"/>
      <c r="G160" s="1"/>
      <c r="H160" s="2"/>
      <c r="I160" s="64"/>
      <c r="J160" s="14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>
      <c r="A161" s="1"/>
      <c r="B161" s="1"/>
      <c r="C161" s="1"/>
      <c r="D161" s="1"/>
      <c r="E161" s="1"/>
      <c r="F161" s="1"/>
      <c r="G161" s="1"/>
      <c r="H161" s="2"/>
      <c r="I161" s="64"/>
      <c r="J161" s="14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>
      <c r="A162" s="1"/>
      <c r="B162" s="1"/>
      <c r="C162" s="1"/>
      <c r="D162" s="1"/>
      <c r="E162" s="1"/>
      <c r="F162" s="1"/>
      <c r="G162" s="1"/>
      <c r="H162" s="2"/>
      <c r="I162" s="64"/>
      <c r="J162" s="14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>
      <c r="A163" s="1"/>
      <c r="B163" s="1"/>
      <c r="C163" s="1"/>
      <c r="D163" s="1"/>
      <c r="E163" s="1"/>
      <c r="F163" s="1"/>
      <c r="G163" s="1"/>
      <c r="H163" s="2"/>
      <c r="I163" s="64"/>
      <c r="J163" s="14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>
      <c r="A164" s="1"/>
      <c r="B164" s="1"/>
      <c r="C164" s="1"/>
      <c r="D164" s="1"/>
      <c r="E164" s="1"/>
      <c r="F164" s="1"/>
      <c r="G164" s="1"/>
      <c r="H164" s="2"/>
      <c r="I164" s="64"/>
      <c r="J164" s="14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>
      <c r="A165" s="1"/>
      <c r="B165" s="1"/>
      <c r="C165" s="1"/>
      <c r="D165" s="1"/>
      <c r="E165" s="1"/>
      <c r="F165" s="1"/>
      <c r="G165" s="1"/>
      <c r="H165" s="2"/>
      <c r="I165" s="64"/>
      <c r="J165" s="14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>
      <c r="A166" s="1"/>
      <c r="B166" s="1"/>
      <c r="C166" s="1"/>
      <c r="D166" s="1"/>
      <c r="E166" s="1"/>
      <c r="F166" s="1"/>
      <c r="G166" s="1"/>
      <c r="H166" s="2"/>
      <c r="I166" s="64"/>
      <c r="J166" s="14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>
      <c r="A167" s="1"/>
      <c r="B167" s="1"/>
      <c r="C167" s="1"/>
      <c r="D167" s="1"/>
      <c r="E167" s="1"/>
      <c r="F167" s="1"/>
      <c r="G167" s="1"/>
      <c r="H167" s="2"/>
      <c r="I167" s="64"/>
      <c r="J167" s="14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>
      <c r="A168" s="1"/>
      <c r="B168" s="1"/>
      <c r="C168" s="1"/>
      <c r="D168" s="1"/>
      <c r="E168" s="1"/>
      <c r="F168" s="1"/>
      <c r="G168" s="1"/>
      <c r="H168" s="2"/>
      <c r="I168" s="64"/>
      <c r="J168" s="14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>
      <c r="A169" s="1"/>
      <c r="B169" s="1"/>
      <c r="C169" s="1"/>
      <c r="D169" s="1"/>
      <c r="E169" s="1"/>
      <c r="F169" s="1"/>
      <c r="G169" s="1"/>
      <c r="H169" s="2"/>
      <c r="I169" s="64"/>
      <c r="J169" s="14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>
      <c r="A170" s="1"/>
      <c r="B170" s="1"/>
      <c r="C170" s="1"/>
      <c r="D170" s="1"/>
      <c r="E170" s="1"/>
      <c r="F170" s="1"/>
      <c r="G170" s="1"/>
      <c r="H170" s="2"/>
      <c r="I170" s="64"/>
      <c r="J170" s="14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>
      <c r="A171" s="1"/>
      <c r="B171" s="1"/>
      <c r="C171" s="1"/>
      <c r="D171" s="1"/>
      <c r="E171" s="1"/>
      <c r="F171" s="1"/>
      <c r="G171" s="1"/>
      <c r="H171" s="2"/>
      <c r="I171" s="64"/>
      <c r="J171" s="14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>
      <c r="A172" s="1"/>
      <c r="B172" s="1"/>
      <c r="C172" s="1"/>
      <c r="D172" s="1"/>
      <c r="E172" s="1"/>
      <c r="F172" s="1"/>
      <c r="G172" s="1"/>
      <c r="H172" s="2"/>
      <c r="I172" s="64"/>
      <c r="J172" s="14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>
      <c r="A173" s="1"/>
      <c r="B173" s="1"/>
      <c r="C173" s="1"/>
      <c r="D173" s="1"/>
      <c r="E173" s="1"/>
      <c r="F173" s="1"/>
      <c r="G173" s="1"/>
      <c r="H173" s="2"/>
      <c r="I173" s="64"/>
      <c r="J173" s="14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>
      <c r="A174" s="1"/>
      <c r="B174" s="1"/>
      <c r="C174" s="1"/>
      <c r="D174" s="1"/>
      <c r="E174" s="1"/>
      <c r="F174" s="1"/>
      <c r="G174" s="1"/>
      <c r="H174" s="2"/>
      <c r="I174" s="64"/>
      <c r="J174" s="14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>
      <c r="A175" s="1"/>
      <c r="B175" s="1"/>
      <c r="C175" s="1"/>
      <c r="D175" s="1"/>
      <c r="E175" s="1"/>
      <c r="F175" s="1"/>
      <c r="G175" s="1"/>
      <c r="H175" s="2"/>
      <c r="I175" s="64"/>
      <c r="J175" s="14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>
      <c r="A176" s="1"/>
      <c r="B176" s="1"/>
      <c r="C176" s="1"/>
      <c r="D176" s="1"/>
      <c r="E176" s="1"/>
      <c r="F176" s="1"/>
      <c r="G176" s="1"/>
      <c r="H176" s="2"/>
      <c r="I176" s="64"/>
      <c r="J176" s="14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>
      <c r="A177" s="1"/>
      <c r="B177" s="1"/>
      <c r="C177" s="1"/>
      <c r="D177" s="1"/>
      <c r="E177" s="1"/>
      <c r="F177" s="1"/>
      <c r="G177" s="1"/>
      <c r="H177" s="2"/>
      <c r="I177" s="64"/>
      <c r="J177" s="14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>
      <c r="A178" s="1"/>
      <c r="B178" s="1"/>
      <c r="C178" s="1"/>
      <c r="D178" s="1"/>
      <c r="E178" s="1"/>
      <c r="F178" s="1"/>
      <c r="G178" s="1"/>
      <c r="H178" s="2"/>
      <c r="I178" s="64"/>
      <c r="J178" s="14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>
      <c r="A179" s="1"/>
      <c r="B179" s="1"/>
      <c r="C179" s="1"/>
      <c r="D179" s="1"/>
      <c r="E179" s="1"/>
      <c r="F179" s="1"/>
      <c r="G179" s="1"/>
      <c r="H179" s="2"/>
      <c r="I179" s="64"/>
      <c r="J179" s="14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>
      <c r="A180" s="1"/>
      <c r="B180" s="1"/>
      <c r="C180" s="1"/>
      <c r="D180" s="1"/>
      <c r="E180" s="1"/>
      <c r="F180" s="1"/>
      <c r="G180" s="1"/>
      <c r="H180" s="2"/>
      <c r="I180" s="64"/>
      <c r="J180" s="14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>
      <c r="A181" s="1"/>
      <c r="B181" s="1"/>
      <c r="C181" s="1"/>
      <c r="D181" s="1"/>
      <c r="E181" s="1"/>
      <c r="F181" s="1"/>
      <c r="G181" s="1"/>
      <c r="H181" s="2"/>
      <c r="I181" s="64"/>
      <c r="J181" s="14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>
      <c r="A182" s="1"/>
      <c r="B182" s="1"/>
      <c r="C182" s="1"/>
      <c r="D182" s="1"/>
      <c r="E182" s="1"/>
      <c r="F182" s="1"/>
      <c r="G182" s="1"/>
      <c r="H182" s="2"/>
      <c r="I182" s="64"/>
      <c r="J182" s="14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>
      <c r="A183" s="1"/>
      <c r="B183" s="1"/>
      <c r="C183" s="1"/>
      <c r="D183" s="1"/>
      <c r="E183" s="1"/>
      <c r="F183" s="1"/>
      <c r="G183" s="1"/>
      <c r="H183" s="2"/>
      <c r="I183" s="64"/>
      <c r="J183" s="14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>
      <c r="A184" s="1"/>
      <c r="B184" s="1"/>
      <c r="C184" s="1"/>
      <c r="D184" s="1"/>
      <c r="E184" s="1"/>
      <c r="F184" s="1"/>
      <c r="G184" s="1"/>
      <c r="H184" s="2"/>
      <c r="I184" s="64"/>
      <c r="J184" s="14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>
      <c r="A185" s="1"/>
      <c r="B185" s="1"/>
      <c r="C185" s="1"/>
      <c r="D185" s="1"/>
      <c r="E185" s="1"/>
      <c r="F185" s="1"/>
      <c r="G185" s="1"/>
      <c r="H185" s="2"/>
      <c r="I185" s="64"/>
      <c r="J185" s="14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>
      <c r="A186" s="1"/>
      <c r="B186" s="1"/>
      <c r="C186" s="1"/>
      <c r="D186" s="1"/>
      <c r="E186" s="1"/>
      <c r="F186" s="1"/>
      <c r="G186" s="1"/>
      <c r="H186" s="2"/>
      <c r="I186" s="64"/>
      <c r="J186" s="14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>
      <c r="A187" s="1"/>
      <c r="B187" s="1"/>
      <c r="C187" s="1"/>
      <c r="D187" s="1"/>
      <c r="E187" s="1"/>
      <c r="F187" s="1"/>
      <c r="G187" s="1"/>
      <c r="H187" s="2"/>
      <c r="I187" s="64"/>
      <c r="J187" s="14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>
      <c r="A188" s="1"/>
      <c r="B188" s="1"/>
      <c r="C188" s="1"/>
      <c r="D188" s="1"/>
      <c r="E188" s="1"/>
      <c r="F188" s="1"/>
      <c r="G188" s="1"/>
      <c r="H188" s="2"/>
      <c r="I188" s="64"/>
      <c r="J188" s="14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>
      <c r="A189" s="1"/>
      <c r="B189" s="1"/>
      <c r="C189" s="1"/>
      <c r="D189" s="1"/>
      <c r="E189" s="1"/>
      <c r="F189" s="1"/>
      <c r="G189" s="1"/>
      <c r="H189" s="2"/>
      <c r="I189" s="64"/>
      <c r="J189" s="14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>
      <c r="A190" s="1"/>
      <c r="B190" s="1"/>
      <c r="C190" s="1"/>
      <c r="D190" s="1"/>
      <c r="E190" s="1"/>
      <c r="F190" s="1"/>
      <c r="G190" s="1"/>
      <c r="H190" s="2"/>
      <c r="I190" s="64"/>
      <c r="J190" s="14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>
      <c r="A191" s="1"/>
      <c r="B191" s="1"/>
      <c r="C191" s="1"/>
      <c r="D191" s="1"/>
      <c r="E191" s="1"/>
      <c r="F191" s="1"/>
      <c r="G191" s="1"/>
      <c r="H191" s="2"/>
      <c r="I191" s="64"/>
      <c r="J191" s="14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>
      <c r="A192" s="1"/>
      <c r="B192" s="1"/>
      <c r="C192" s="1"/>
      <c r="D192" s="1"/>
      <c r="E192" s="1"/>
      <c r="F192" s="1"/>
      <c r="G192" s="1"/>
      <c r="H192" s="2"/>
      <c r="I192" s="64"/>
      <c r="J192" s="14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>
      <c r="A193" s="1"/>
      <c r="B193" s="1"/>
      <c r="C193" s="1"/>
      <c r="D193" s="1"/>
      <c r="E193" s="1"/>
      <c r="F193" s="1"/>
      <c r="G193" s="1"/>
      <c r="H193" s="2"/>
      <c r="I193" s="64"/>
      <c r="J193" s="14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>
      <c r="A194" s="1"/>
      <c r="B194" s="1"/>
      <c r="C194" s="1"/>
      <c r="D194" s="1"/>
      <c r="E194" s="1"/>
      <c r="F194" s="1"/>
      <c r="G194" s="1"/>
      <c r="H194" s="2"/>
      <c r="I194" s="64"/>
      <c r="J194" s="14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>
      <c r="A195" s="1"/>
      <c r="B195" s="1"/>
      <c r="C195" s="1"/>
      <c r="D195" s="1"/>
      <c r="E195" s="1"/>
      <c r="F195" s="1"/>
      <c r="G195" s="1"/>
      <c r="H195" s="2"/>
      <c r="I195" s="64"/>
      <c r="J195" s="14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>
      <c r="A196" s="1"/>
      <c r="B196" s="1"/>
      <c r="C196" s="1"/>
      <c r="D196" s="1"/>
      <c r="E196" s="1"/>
      <c r="F196" s="1"/>
      <c r="G196" s="1"/>
      <c r="H196" s="2"/>
      <c r="I196" s="64"/>
      <c r="J196" s="14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>
      <c r="A197" s="1"/>
      <c r="B197" s="1"/>
      <c r="C197" s="1"/>
      <c r="D197" s="1"/>
      <c r="E197" s="1"/>
      <c r="F197" s="1"/>
      <c r="G197" s="1"/>
      <c r="H197" s="2"/>
      <c r="I197" s="64"/>
      <c r="J197" s="14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>
      <c r="A198" s="1"/>
      <c r="B198" s="1"/>
      <c r="C198" s="1"/>
      <c r="D198" s="1"/>
      <c r="E198" s="1"/>
      <c r="F198" s="1"/>
      <c r="G198" s="1"/>
      <c r="H198" s="2"/>
      <c r="I198" s="64"/>
      <c r="J198" s="14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>
      <c r="A199" s="1"/>
      <c r="B199" s="1"/>
      <c r="C199" s="1"/>
      <c r="D199" s="1"/>
      <c r="E199" s="1"/>
      <c r="F199" s="1"/>
      <c r="G199" s="1"/>
      <c r="H199" s="2"/>
      <c r="I199" s="64"/>
      <c r="J199" s="14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>
      <c r="A200" s="1"/>
      <c r="B200" s="1"/>
      <c r="C200" s="1"/>
      <c r="D200" s="1"/>
      <c r="E200" s="1"/>
      <c r="F200" s="1"/>
      <c r="G200" s="1"/>
      <c r="H200" s="2"/>
      <c r="I200" s="64"/>
      <c r="J200" s="14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>
      <c r="A201" s="1"/>
      <c r="B201" s="1"/>
      <c r="C201" s="1"/>
      <c r="D201" s="1"/>
      <c r="E201" s="1"/>
      <c r="F201" s="1"/>
      <c r="G201" s="1"/>
      <c r="H201" s="2"/>
      <c r="I201" s="64"/>
      <c r="J201" s="14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>
      <c r="A202" s="1"/>
      <c r="B202" s="1"/>
      <c r="C202" s="1"/>
      <c r="D202" s="1"/>
      <c r="E202" s="1"/>
      <c r="F202" s="1"/>
      <c r="G202" s="1"/>
      <c r="H202" s="2"/>
      <c r="I202" s="64"/>
      <c r="J202" s="14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>
      <c r="A203" s="1"/>
      <c r="B203" s="1"/>
      <c r="C203" s="1"/>
      <c r="D203" s="1"/>
      <c r="E203" s="1"/>
      <c r="F203" s="1"/>
      <c r="G203" s="1"/>
      <c r="H203" s="2"/>
      <c r="I203" s="64"/>
      <c r="J203" s="14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>
      <c r="A204" s="1"/>
      <c r="B204" s="1"/>
      <c r="C204" s="1"/>
      <c r="D204" s="1"/>
      <c r="E204" s="1"/>
      <c r="F204" s="1"/>
      <c r="G204" s="1"/>
      <c r="H204" s="2"/>
      <c r="I204" s="64"/>
      <c r="J204" s="14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>
      <c r="A205" s="1"/>
      <c r="B205" s="1"/>
      <c r="C205" s="1"/>
      <c r="D205" s="1"/>
      <c r="E205" s="1"/>
      <c r="F205" s="1"/>
      <c r="G205" s="1"/>
      <c r="H205" s="2"/>
      <c r="I205" s="64"/>
      <c r="J205" s="14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>
      <c r="A206" s="1"/>
      <c r="B206" s="1"/>
      <c r="C206" s="1"/>
      <c r="D206" s="1"/>
      <c r="E206" s="1"/>
      <c r="F206" s="1"/>
      <c r="G206" s="1"/>
      <c r="H206" s="2"/>
      <c r="I206" s="64"/>
      <c r="J206" s="14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>
      <c r="A207" s="1"/>
      <c r="B207" s="1"/>
      <c r="C207" s="1"/>
      <c r="D207" s="1"/>
      <c r="E207" s="1"/>
      <c r="F207" s="1"/>
      <c r="G207" s="1"/>
      <c r="H207" s="2"/>
      <c r="I207" s="64"/>
      <c r="J207" s="14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>
      <c r="A208" s="1"/>
      <c r="B208" s="1"/>
      <c r="C208" s="1"/>
      <c r="D208" s="1"/>
      <c r="E208" s="1"/>
      <c r="F208" s="1"/>
      <c r="G208" s="1"/>
      <c r="H208" s="2"/>
      <c r="I208" s="64"/>
      <c r="J208" s="14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>
      <c r="A209" s="1"/>
      <c r="B209" s="1"/>
      <c r="C209" s="1"/>
      <c r="D209" s="1"/>
      <c r="E209" s="1"/>
      <c r="F209" s="1"/>
      <c r="G209" s="1"/>
      <c r="H209" s="2"/>
      <c r="I209" s="64"/>
      <c r="J209" s="14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>
      <c r="A210" s="1"/>
      <c r="B210" s="1"/>
      <c r="C210" s="1"/>
      <c r="D210" s="1"/>
      <c r="E210" s="1"/>
      <c r="F210" s="1"/>
      <c r="G210" s="1"/>
      <c r="H210" s="2"/>
      <c r="I210" s="64"/>
      <c r="J210" s="14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>
      <c r="A211" s="1"/>
      <c r="B211" s="1"/>
      <c r="C211" s="1"/>
      <c r="D211" s="1"/>
      <c r="E211" s="1"/>
      <c r="F211" s="1"/>
      <c r="G211" s="1"/>
      <c r="H211" s="2"/>
      <c r="I211" s="64"/>
      <c r="J211" s="14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>
      <c r="A212" s="1"/>
      <c r="B212" s="1"/>
      <c r="C212" s="1"/>
      <c r="D212" s="1"/>
      <c r="E212" s="1"/>
      <c r="F212" s="1"/>
      <c r="G212" s="1"/>
      <c r="H212" s="2"/>
      <c r="I212" s="64"/>
      <c r="J212" s="14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>
      <c r="A213" s="1"/>
      <c r="B213" s="1"/>
      <c r="C213" s="1"/>
      <c r="D213" s="1"/>
      <c r="E213" s="1"/>
      <c r="F213" s="1"/>
      <c r="G213" s="1"/>
      <c r="H213" s="2"/>
      <c r="I213" s="64"/>
      <c r="J213" s="14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>
      <c r="A214" s="1"/>
      <c r="B214" s="1"/>
      <c r="C214" s="1"/>
      <c r="D214" s="1"/>
      <c r="E214" s="1"/>
      <c r="F214" s="1"/>
      <c r="G214" s="1"/>
      <c r="H214" s="2"/>
      <c r="I214" s="64"/>
      <c r="J214" s="14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>
      <c r="A215" s="1"/>
      <c r="B215" s="1"/>
      <c r="C215" s="1"/>
      <c r="D215" s="1"/>
      <c r="E215" s="1"/>
      <c r="F215" s="1"/>
      <c r="G215" s="1"/>
      <c r="H215" s="2"/>
      <c r="I215" s="64"/>
      <c r="J215" s="14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>
      <c r="A216" s="1"/>
      <c r="B216" s="1"/>
      <c r="C216" s="1"/>
      <c r="D216" s="1"/>
      <c r="E216" s="1"/>
      <c r="F216" s="1"/>
      <c r="G216" s="1"/>
      <c r="H216" s="2"/>
      <c r="I216" s="64"/>
      <c r="J216" s="14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>
      <c r="A217" s="1"/>
      <c r="B217" s="1"/>
      <c r="C217" s="1"/>
      <c r="D217" s="1"/>
      <c r="E217" s="1"/>
      <c r="F217" s="1"/>
      <c r="G217" s="1"/>
      <c r="H217" s="2"/>
      <c r="I217" s="64"/>
      <c r="J217" s="14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>
      <c r="A218" s="1"/>
      <c r="B218" s="1"/>
      <c r="C218" s="1"/>
      <c r="D218" s="1"/>
      <c r="E218" s="1"/>
      <c r="F218" s="1"/>
      <c r="G218" s="1"/>
      <c r="H218" s="2"/>
      <c r="I218" s="64"/>
      <c r="J218" s="14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>
      <c r="A219" s="1"/>
      <c r="B219" s="1"/>
      <c r="C219" s="1"/>
      <c r="D219" s="1"/>
      <c r="E219" s="1"/>
      <c r="F219" s="1"/>
      <c r="G219" s="1"/>
      <c r="H219" s="2"/>
      <c r="I219" s="64"/>
      <c r="J219" s="14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>
      <c r="A220" s="1"/>
      <c r="B220" s="1"/>
      <c r="C220" s="1"/>
      <c r="D220" s="1"/>
      <c r="E220" s="1"/>
      <c r="F220" s="1"/>
      <c r="G220" s="1"/>
      <c r="H220" s="2"/>
      <c r="I220" s="64"/>
      <c r="J220" s="14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>
      <c r="A221" s="1"/>
      <c r="B221" s="1"/>
      <c r="C221" s="1"/>
      <c r="D221" s="1"/>
      <c r="E221" s="1"/>
      <c r="F221" s="1"/>
      <c r="G221" s="1"/>
      <c r="H221" s="2"/>
      <c r="I221" s="64"/>
      <c r="J221" s="14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>
      <c r="A222" s="1"/>
      <c r="B222" s="1"/>
      <c r="C222" s="1"/>
      <c r="D222" s="1"/>
      <c r="E222" s="1"/>
      <c r="F222" s="1"/>
      <c r="G222" s="1"/>
      <c r="H222" s="2"/>
      <c r="I222" s="64"/>
      <c r="J222" s="14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>
      <c r="A223" s="1"/>
      <c r="B223" s="1"/>
      <c r="C223" s="1"/>
      <c r="D223" s="1"/>
      <c r="E223" s="1"/>
      <c r="F223" s="1"/>
      <c r="G223" s="1"/>
      <c r="H223" s="2"/>
      <c r="I223" s="64"/>
      <c r="J223" s="14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>
      <c r="A224" s="1"/>
      <c r="B224" s="1"/>
      <c r="C224" s="1"/>
      <c r="D224" s="1"/>
      <c r="E224" s="1"/>
      <c r="F224" s="1"/>
      <c r="G224" s="1"/>
      <c r="H224" s="2"/>
      <c r="I224" s="64"/>
      <c r="J224" s="14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>
      <c r="A225" s="1"/>
      <c r="B225" s="1"/>
      <c r="C225" s="1"/>
      <c r="D225" s="1"/>
      <c r="E225" s="1"/>
      <c r="F225" s="1"/>
      <c r="G225" s="1"/>
      <c r="H225" s="2"/>
      <c r="I225" s="64"/>
      <c r="J225" s="14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>
      <c r="A226" s="1"/>
      <c r="B226" s="1"/>
      <c r="C226" s="1"/>
      <c r="D226" s="1"/>
      <c r="E226" s="1"/>
      <c r="F226" s="1"/>
      <c r="G226" s="1"/>
      <c r="H226" s="2"/>
      <c r="I226" s="64"/>
      <c r="J226" s="14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>
      <c r="A227" s="1"/>
      <c r="B227" s="1"/>
      <c r="C227" s="1"/>
      <c r="D227" s="1"/>
      <c r="E227" s="1"/>
      <c r="F227" s="1"/>
      <c r="G227" s="1"/>
      <c r="H227" s="2"/>
      <c r="I227" s="64"/>
      <c r="J227" s="14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>
      <c r="A228" s="1"/>
      <c r="B228" s="1"/>
      <c r="C228" s="1"/>
      <c r="D228" s="1"/>
      <c r="E228" s="1"/>
      <c r="F228" s="1"/>
      <c r="G228" s="1"/>
      <c r="H228" s="2"/>
      <c r="I228" s="64"/>
      <c r="J228" s="14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>
      <c r="A229" s="1"/>
      <c r="B229" s="1"/>
      <c r="C229" s="1"/>
      <c r="D229" s="1"/>
      <c r="E229" s="1"/>
      <c r="F229" s="1"/>
      <c r="G229" s="1"/>
      <c r="H229" s="2"/>
      <c r="I229" s="64"/>
      <c r="J229" s="14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>
      <c r="A230" s="1"/>
      <c r="B230" s="1"/>
      <c r="C230" s="1"/>
      <c r="D230" s="1"/>
      <c r="E230" s="1"/>
      <c r="F230" s="1"/>
      <c r="G230" s="1"/>
      <c r="H230" s="2"/>
      <c r="I230" s="64"/>
      <c r="J230" s="14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>
      <c r="A231" s="1"/>
      <c r="B231" s="1"/>
      <c r="C231" s="1"/>
      <c r="D231" s="1"/>
      <c r="E231" s="1"/>
      <c r="F231" s="1"/>
      <c r="G231" s="1"/>
      <c r="H231" s="2"/>
      <c r="I231" s="64"/>
      <c r="J231" s="14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>
      <c r="A232" s="1"/>
      <c r="B232" s="1"/>
      <c r="C232" s="1"/>
      <c r="D232" s="1"/>
      <c r="E232" s="1"/>
      <c r="F232" s="1"/>
      <c r="G232" s="1"/>
      <c r="H232" s="2"/>
      <c r="I232" s="64"/>
      <c r="J232" s="14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>
      <c r="A233" s="1"/>
      <c r="B233" s="1"/>
      <c r="C233" s="1"/>
      <c r="D233" s="1"/>
      <c r="E233" s="1"/>
      <c r="F233" s="1"/>
      <c r="G233" s="1"/>
      <c r="H233" s="2"/>
      <c r="I233" s="64"/>
      <c r="J233" s="14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>
      <c r="A234" s="1"/>
      <c r="B234" s="1"/>
      <c r="C234" s="1"/>
      <c r="D234" s="1"/>
      <c r="E234" s="1"/>
      <c r="F234" s="1"/>
      <c r="G234" s="1"/>
      <c r="H234" s="2"/>
      <c r="I234" s="64"/>
      <c r="J234" s="14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>
      <c r="A235" s="1"/>
      <c r="B235" s="1"/>
      <c r="C235" s="1"/>
      <c r="D235" s="1"/>
      <c r="E235" s="1"/>
      <c r="F235" s="1"/>
      <c r="G235" s="1"/>
      <c r="H235" s="2"/>
      <c r="I235" s="64"/>
      <c r="J235" s="14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>
      <c r="A236" s="1"/>
      <c r="B236" s="1"/>
      <c r="C236" s="1"/>
      <c r="D236" s="1"/>
      <c r="E236" s="1"/>
      <c r="F236" s="1"/>
      <c r="G236" s="1"/>
      <c r="H236" s="2"/>
      <c r="I236" s="64"/>
      <c r="J236" s="14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>
      <c r="A237" s="1"/>
      <c r="B237" s="1"/>
      <c r="C237" s="1"/>
      <c r="D237" s="1"/>
      <c r="E237" s="1"/>
      <c r="F237" s="1"/>
      <c r="G237" s="1"/>
      <c r="H237" s="2"/>
      <c r="I237" s="64"/>
      <c r="J237" s="14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>
      <c r="A238" s="1"/>
      <c r="B238" s="1"/>
      <c r="C238" s="1"/>
      <c r="D238" s="1"/>
      <c r="E238" s="1"/>
      <c r="F238" s="1"/>
      <c r="G238" s="1"/>
      <c r="H238" s="2"/>
      <c r="I238" s="64"/>
      <c r="J238" s="14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>
      <c r="A239" s="1"/>
      <c r="B239" s="1"/>
      <c r="C239" s="1"/>
      <c r="D239" s="1"/>
      <c r="E239" s="1"/>
      <c r="F239" s="1"/>
      <c r="G239" s="1"/>
      <c r="H239" s="2"/>
      <c r="I239" s="64"/>
      <c r="J239" s="14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>
      <c r="A240" s="1"/>
      <c r="B240" s="1"/>
      <c r="C240" s="1"/>
      <c r="D240" s="1"/>
      <c r="E240" s="1"/>
      <c r="F240" s="1"/>
      <c r="G240" s="1"/>
      <c r="H240" s="2"/>
      <c r="I240" s="64"/>
      <c r="J240" s="14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>
      <c r="A241" s="1"/>
      <c r="B241" s="1"/>
      <c r="C241" s="1"/>
      <c r="D241" s="1"/>
      <c r="E241" s="1"/>
      <c r="F241" s="1"/>
      <c r="G241" s="1"/>
      <c r="H241" s="2"/>
      <c r="I241" s="64"/>
      <c r="J241" s="14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>
      <c r="A242" s="1"/>
      <c r="B242" s="1"/>
      <c r="C242" s="1"/>
      <c r="D242" s="1"/>
      <c r="E242" s="1"/>
      <c r="F242" s="1"/>
      <c r="G242" s="1"/>
      <c r="H242" s="2"/>
      <c r="I242" s="64"/>
      <c r="J242" s="14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>
      <c r="A243" s="1"/>
      <c r="B243" s="1"/>
      <c r="C243" s="1"/>
      <c r="D243" s="1"/>
      <c r="E243" s="1"/>
      <c r="F243" s="1"/>
      <c r="G243" s="1"/>
      <c r="H243" s="2"/>
      <c r="I243" s="64"/>
      <c r="J243" s="14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>
      <c r="A244" s="1"/>
      <c r="B244" s="1"/>
      <c r="C244" s="1"/>
      <c r="D244" s="1"/>
      <c r="E244" s="1"/>
      <c r="F244" s="1"/>
      <c r="G244" s="1"/>
      <c r="H244" s="2"/>
      <c r="I244" s="64"/>
      <c r="J244" s="14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>
      <c r="A245" s="1"/>
      <c r="B245" s="1"/>
      <c r="C245" s="1"/>
      <c r="D245" s="1"/>
      <c r="E245" s="1"/>
      <c r="F245" s="1"/>
      <c r="G245" s="1"/>
      <c r="H245" s="2"/>
      <c r="I245" s="64"/>
      <c r="J245" s="14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>
      <c r="A246" s="1"/>
      <c r="B246" s="1"/>
      <c r="C246" s="1"/>
      <c r="D246" s="1"/>
      <c r="E246" s="1"/>
      <c r="F246" s="1"/>
      <c r="G246" s="1"/>
      <c r="H246" s="2"/>
      <c r="I246" s="64"/>
      <c r="J246" s="14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>
      <c r="A247" s="1"/>
      <c r="B247" s="1"/>
      <c r="C247" s="1"/>
      <c r="D247" s="1"/>
      <c r="E247" s="1"/>
      <c r="F247" s="1"/>
      <c r="G247" s="1"/>
      <c r="H247" s="2"/>
      <c r="I247" s="64"/>
      <c r="J247" s="14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>
      <c r="A248" s="1"/>
      <c r="B248" s="1"/>
      <c r="C248" s="1"/>
      <c r="D248" s="1"/>
      <c r="E248" s="1"/>
      <c r="F248" s="1"/>
      <c r="G248" s="1"/>
      <c r="H248" s="2"/>
      <c r="I248" s="64"/>
      <c r="J248" s="14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>
      <c r="A249" s="1"/>
      <c r="B249" s="1"/>
      <c r="C249" s="1"/>
      <c r="D249" s="1"/>
      <c r="E249" s="1"/>
      <c r="F249" s="1"/>
      <c r="G249" s="1"/>
      <c r="H249" s="2"/>
      <c r="I249" s="64"/>
      <c r="J249" s="14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>
      <c r="A250" s="1"/>
      <c r="B250" s="1"/>
      <c r="C250" s="1"/>
      <c r="D250" s="1"/>
      <c r="E250" s="1"/>
      <c r="F250" s="1"/>
      <c r="G250" s="1"/>
      <c r="H250" s="2"/>
      <c r="I250" s="64"/>
      <c r="J250" s="14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>
      <c r="A251" s="1"/>
      <c r="B251" s="1"/>
      <c r="C251" s="1"/>
      <c r="D251" s="1"/>
      <c r="E251" s="1"/>
      <c r="F251" s="1"/>
      <c r="G251" s="1"/>
      <c r="H251" s="2"/>
      <c r="I251" s="64"/>
      <c r="J251" s="14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>
      <c r="A252" s="1"/>
      <c r="B252" s="1"/>
      <c r="C252" s="1"/>
      <c r="D252" s="1"/>
      <c r="E252" s="1"/>
      <c r="F252" s="1"/>
      <c r="G252" s="1"/>
      <c r="H252" s="2"/>
      <c r="I252" s="64"/>
      <c r="J252" s="14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>
      <c r="A253" s="1"/>
      <c r="B253" s="1"/>
      <c r="C253" s="1"/>
      <c r="D253" s="1"/>
      <c r="E253" s="1"/>
      <c r="F253" s="1"/>
      <c r="G253" s="1"/>
      <c r="H253" s="2"/>
      <c r="I253" s="64"/>
      <c r="J253" s="14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>
      <c r="A254" s="1"/>
      <c r="B254" s="1"/>
      <c r="C254" s="1"/>
      <c r="D254" s="1"/>
      <c r="E254" s="1"/>
      <c r="F254" s="1"/>
      <c r="G254" s="1"/>
      <c r="H254" s="2"/>
      <c r="I254" s="64"/>
      <c r="J254" s="14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>
      <c r="A255" s="1"/>
      <c r="B255" s="1"/>
      <c r="C255" s="1"/>
      <c r="D255" s="1"/>
      <c r="E255" s="1"/>
      <c r="F255" s="1"/>
      <c r="G255" s="1"/>
      <c r="H255" s="2"/>
      <c r="I255" s="64"/>
      <c r="J255" s="14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>
      <c r="A256" s="1"/>
      <c r="B256" s="1"/>
      <c r="C256" s="1"/>
      <c r="D256" s="1"/>
      <c r="E256" s="1"/>
      <c r="F256" s="1"/>
      <c r="G256" s="1"/>
      <c r="H256" s="2"/>
      <c r="I256" s="64"/>
      <c r="J256" s="14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>
      <c r="A257" s="1"/>
      <c r="B257" s="1"/>
      <c r="C257" s="1"/>
      <c r="D257" s="1"/>
      <c r="E257" s="1"/>
      <c r="F257" s="1"/>
      <c r="G257" s="1"/>
      <c r="H257" s="2"/>
      <c r="I257" s="64"/>
      <c r="J257" s="14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>
      <c r="A258" s="1"/>
      <c r="B258" s="1"/>
      <c r="C258" s="1"/>
      <c r="D258" s="1"/>
      <c r="E258" s="1"/>
      <c r="F258" s="1"/>
      <c r="G258" s="1"/>
      <c r="H258" s="2"/>
      <c r="I258" s="64"/>
      <c r="J258" s="14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>
      <c r="A259" s="1"/>
      <c r="B259" s="1"/>
      <c r="C259" s="1"/>
      <c r="D259" s="1"/>
      <c r="E259" s="1"/>
      <c r="F259" s="1"/>
      <c r="G259" s="1"/>
      <c r="H259" s="2"/>
      <c r="I259" s="64"/>
      <c r="J259" s="14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>
      <c r="A260" s="1"/>
      <c r="B260" s="1"/>
      <c r="C260" s="1"/>
      <c r="D260" s="1"/>
      <c r="E260" s="1"/>
      <c r="F260" s="1"/>
      <c r="G260" s="1"/>
      <c r="H260" s="2"/>
      <c r="I260" s="64"/>
      <c r="J260" s="14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>
      <c r="A261" s="1"/>
      <c r="B261" s="1"/>
      <c r="C261" s="1"/>
      <c r="D261" s="1"/>
      <c r="E261" s="1"/>
      <c r="F261" s="1"/>
      <c r="G261" s="1"/>
      <c r="H261" s="2"/>
      <c r="I261" s="64"/>
      <c r="J261" s="14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>
      <c r="A262" s="1"/>
      <c r="B262" s="1"/>
      <c r="C262" s="1"/>
      <c r="D262" s="1"/>
      <c r="E262" s="1"/>
      <c r="F262" s="1"/>
      <c r="G262" s="1"/>
      <c r="H262" s="2"/>
      <c r="I262" s="64"/>
      <c r="J262" s="14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>
      <c r="A263" s="1"/>
      <c r="B263" s="1"/>
      <c r="C263" s="1"/>
      <c r="D263" s="1"/>
      <c r="E263" s="1"/>
      <c r="F263" s="1"/>
      <c r="G263" s="1"/>
      <c r="H263" s="2"/>
      <c r="I263" s="64"/>
      <c r="J263" s="14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>
      <c r="A264" s="1"/>
      <c r="B264" s="1"/>
      <c r="C264" s="1"/>
      <c r="D264" s="1"/>
      <c r="E264" s="1"/>
      <c r="F264" s="1"/>
      <c r="G264" s="1"/>
      <c r="H264" s="2"/>
      <c r="I264" s="64"/>
      <c r="J264" s="14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>
      <c r="A265" s="1"/>
      <c r="B265" s="1"/>
      <c r="C265" s="1"/>
      <c r="D265" s="1"/>
      <c r="E265" s="1"/>
      <c r="F265" s="1"/>
      <c r="G265" s="1"/>
      <c r="H265" s="2"/>
      <c r="I265" s="64"/>
      <c r="J265" s="14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>
      <c r="A266" s="1"/>
      <c r="B266" s="1"/>
      <c r="C266" s="1"/>
      <c r="D266" s="1"/>
      <c r="E266" s="1"/>
      <c r="F266" s="1"/>
      <c r="G266" s="1"/>
      <c r="H266" s="2"/>
      <c r="I266" s="64"/>
      <c r="J266" s="14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>
      <c r="A267" s="1"/>
      <c r="B267" s="1"/>
      <c r="C267" s="1"/>
      <c r="D267" s="1"/>
      <c r="E267" s="1"/>
      <c r="F267" s="1"/>
      <c r="G267" s="1"/>
      <c r="H267" s="2"/>
      <c r="I267" s="64"/>
      <c r="J267" s="14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>
      <c r="A268" s="1"/>
      <c r="B268" s="1"/>
      <c r="C268" s="1"/>
      <c r="D268" s="1"/>
      <c r="E268" s="1"/>
      <c r="F268" s="1"/>
      <c r="G268" s="1"/>
      <c r="H268" s="2"/>
      <c r="I268" s="64"/>
      <c r="J268" s="14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>
      <c r="A269" s="1"/>
      <c r="B269" s="1"/>
      <c r="C269" s="1"/>
      <c r="D269" s="1"/>
      <c r="E269" s="1"/>
      <c r="F269" s="1"/>
      <c r="G269" s="1"/>
      <c r="H269" s="2"/>
      <c r="I269" s="64"/>
      <c r="J269" s="14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>
      <c r="A270" s="1"/>
      <c r="B270" s="1"/>
      <c r="C270" s="1"/>
      <c r="D270" s="1"/>
      <c r="E270" s="1"/>
      <c r="F270" s="1"/>
      <c r="G270" s="1"/>
      <c r="H270" s="2"/>
      <c r="I270" s="64"/>
      <c r="J270" s="14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>
      <c r="A271" s="1"/>
      <c r="B271" s="1"/>
      <c r="C271" s="1"/>
      <c r="D271" s="1"/>
      <c r="E271" s="1"/>
      <c r="F271" s="1"/>
      <c r="G271" s="1"/>
      <c r="H271" s="2"/>
      <c r="I271" s="64"/>
      <c r="J271" s="14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>
      <c r="A272" s="1"/>
      <c r="B272" s="1"/>
      <c r="C272" s="1"/>
      <c r="D272" s="1"/>
      <c r="E272" s="1"/>
      <c r="F272" s="1"/>
      <c r="G272" s="1"/>
      <c r="H272" s="2"/>
      <c r="I272" s="64"/>
      <c r="J272" s="14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>
      <c r="A273" s="1"/>
      <c r="B273" s="1"/>
      <c r="C273" s="1"/>
      <c r="D273" s="1"/>
      <c r="E273" s="1"/>
      <c r="F273" s="1"/>
      <c r="G273" s="1"/>
      <c r="H273" s="2"/>
      <c r="I273" s="64"/>
      <c r="J273" s="14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>
      <c r="A274" s="1"/>
      <c r="B274" s="1"/>
      <c r="C274" s="1"/>
      <c r="D274" s="1"/>
      <c r="E274" s="1"/>
      <c r="F274" s="1"/>
      <c r="G274" s="1"/>
      <c r="H274" s="2"/>
      <c r="I274" s="64"/>
      <c r="J274" s="14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>
      <c r="A275" s="1"/>
      <c r="B275" s="1"/>
      <c r="C275" s="1"/>
      <c r="D275" s="1"/>
      <c r="E275" s="1"/>
      <c r="F275" s="1"/>
      <c r="G275" s="1"/>
      <c r="H275" s="2"/>
      <c r="I275" s="64"/>
      <c r="J275" s="14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>
      <c r="A276" s="1"/>
      <c r="B276" s="1"/>
      <c r="C276" s="1"/>
      <c r="D276" s="1"/>
      <c r="E276" s="1"/>
      <c r="F276" s="1"/>
      <c r="G276" s="1"/>
      <c r="H276" s="2"/>
      <c r="I276" s="64"/>
      <c r="J276" s="14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>
      <c r="A277" s="1"/>
      <c r="B277" s="1"/>
      <c r="C277" s="1"/>
      <c r="D277" s="1"/>
      <c r="E277" s="1"/>
      <c r="F277" s="1"/>
      <c r="G277" s="1"/>
      <c r="H277" s="2"/>
      <c r="I277" s="64"/>
      <c r="J277" s="14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>
      <c r="A278" s="1"/>
      <c r="B278" s="1"/>
      <c r="C278" s="1"/>
      <c r="D278" s="1"/>
      <c r="E278" s="1"/>
      <c r="F278" s="1"/>
      <c r="G278" s="1"/>
      <c r="H278" s="2"/>
      <c r="I278" s="64"/>
      <c r="J278" s="14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>
      <c r="A279" s="1"/>
      <c r="B279" s="1"/>
      <c r="C279" s="1"/>
      <c r="D279" s="1"/>
      <c r="E279" s="1"/>
      <c r="F279" s="1"/>
      <c r="G279" s="1"/>
      <c r="H279" s="2"/>
      <c r="I279" s="64"/>
      <c r="J279" s="14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>
      <c r="A280" s="1"/>
      <c r="B280" s="1"/>
      <c r="C280" s="1"/>
      <c r="D280" s="1"/>
      <c r="E280" s="1"/>
      <c r="F280" s="1"/>
      <c r="G280" s="1"/>
      <c r="H280" s="2"/>
      <c r="I280" s="64"/>
      <c r="J280" s="14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>
      <c r="A281" s="1"/>
      <c r="B281" s="1"/>
      <c r="C281" s="1"/>
      <c r="D281" s="1"/>
      <c r="E281" s="1"/>
      <c r="F281" s="1"/>
      <c r="G281" s="1"/>
      <c r="H281" s="2"/>
      <c r="I281" s="64"/>
      <c r="J281" s="14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>
      <c r="A282" s="1"/>
      <c r="B282" s="1"/>
      <c r="C282" s="1"/>
      <c r="D282" s="1"/>
      <c r="E282" s="1"/>
      <c r="F282" s="1"/>
      <c r="G282" s="1"/>
      <c r="H282" s="2"/>
      <c r="I282" s="64"/>
      <c r="J282" s="14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>
      <c r="A283" s="1"/>
      <c r="B283" s="1"/>
      <c r="C283" s="1"/>
      <c r="D283" s="1"/>
      <c r="E283" s="1"/>
      <c r="F283" s="1"/>
      <c r="G283" s="1"/>
      <c r="H283" s="2"/>
      <c r="I283" s="64"/>
      <c r="J283" s="14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>
      <c r="A284" s="1"/>
      <c r="B284" s="1"/>
      <c r="C284" s="1"/>
      <c r="D284" s="1"/>
      <c r="E284" s="1"/>
      <c r="F284" s="1"/>
      <c r="G284" s="1"/>
      <c r="H284" s="2"/>
      <c r="I284" s="64"/>
      <c r="J284" s="14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>
      <c r="A285" s="1"/>
      <c r="B285" s="1"/>
      <c r="C285" s="1"/>
      <c r="D285" s="1"/>
      <c r="E285" s="1"/>
      <c r="F285" s="1"/>
      <c r="G285" s="1"/>
      <c r="H285" s="2"/>
      <c r="I285" s="64"/>
      <c r="J285" s="14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>
      <c r="A286" s="1"/>
      <c r="B286" s="1"/>
      <c r="C286" s="1"/>
      <c r="D286" s="1"/>
      <c r="E286" s="1"/>
      <c r="F286" s="1"/>
      <c r="G286" s="1"/>
      <c r="H286" s="2"/>
      <c r="I286" s="64"/>
      <c r="J286" s="14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>
      <c r="A287" s="1"/>
      <c r="B287" s="1"/>
      <c r="C287" s="1"/>
      <c r="D287" s="1"/>
      <c r="E287" s="1"/>
      <c r="F287" s="1"/>
      <c r="G287" s="1"/>
      <c r="H287" s="2"/>
      <c r="I287" s="64"/>
      <c r="J287" s="14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>
      <c r="A288" s="1"/>
      <c r="B288" s="1"/>
      <c r="C288" s="1"/>
      <c r="D288" s="1"/>
      <c r="E288" s="1"/>
      <c r="F288" s="1"/>
      <c r="G288" s="1"/>
      <c r="H288" s="2"/>
      <c r="I288" s="64"/>
      <c r="J288" s="14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>
      <c r="A289" s="1"/>
      <c r="B289" s="1"/>
      <c r="C289" s="1"/>
      <c r="D289" s="1"/>
      <c r="E289" s="1"/>
      <c r="F289" s="1"/>
      <c r="G289" s="1"/>
      <c r="H289" s="2"/>
      <c r="I289" s="64"/>
      <c r="J289" s="14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>
      <c r="A290" s="1"/>
      <c r="B290" s="1"/>
      <c r="C290" s="1"/>
      <c r="D290" s="1"/>
      <c r="E290" s="1"/>
      <c r="F290" s="1"/>
      <c r="G290" s="1"/>
      <c r="H290" s="2"/>
      <c r="I290" s="64"/>
      <c r="J290" s="14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>
      <c r="A291" s="1"/>
      <c r="B291" s="1"/>
      <c r="C291" s="1"/>
      <c r="D291" s="1"/>
      <c r="E291" s="1"/>
      <c r="F291" s="1"/>
      <c r="G291" s="1"/>
      <c r="H291" s="2"/>
      <c r="I291" s="64"/>
      <c r="J291" s="14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>
      <c r="A292" s="1"/>
      <c r="B292" s="1"/>
      <c r="C292" s="1"/>
      <c r="D292" s="1"/>
      <c r="E292" s="1"/>
      <c r="F292" s="1"/>
      <c r="G292" s="1"/>
      <c r="H292" s="2"/>
      <c r="I292" s="64"/>
      <c r="J292" s="14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>
      <c r="A293" s="1"/>
      <c r="B293" s="1"/>
      <c r="C293" s="1"/>
      <c r="D293" s="1"/>
      <c r="E293" s="1"/>
      <c r="F293" s="1"/>
      <c r="G293" s="1"/>
      <c r="H293" s="2"/>
      <c r="I293" s="64"/>
      <c r="J293" s="14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>
      <c r="A294" s="1"/>
      <c r="B294" s="1"/>
      <c r="C294" s="1"/>
      <c r="D294" s="1"/>
      <c r="E294" s="1"/>
      <c r="F294" s="1"/>
      <c r="G294" s="1"/>
      <c r="H294" s="2"/>
      <c r="I294" s="64"/>
      <c r="J294" s="14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>
      <c r="A295" s="1"/>
      <c r="B295" s="1"/>
      <c r="C295" s="1"/>
      <c r="D295" s="1"/>
      <c r="E295" s="1"/>
      <c r="F295" s="1"/>
      <c r="G295" s="1"/>
      <c r="H295" s="2"/>
      <c r="I295" s="64"/>
      <c r="J295" s="14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>
      <c r="A296" s="1"/>
      <c r="B296" s="1"/>
      <c r="C296" s="1"/>
      <c r="D296" s="1"/>
      <c r="E296" s="1"/>
      <c r="F296" s="1"/>
      <c r="G296" s="1"/>
      <c r="H296" s="2"/>
      <c r="I296" s="64"/>
      <c r="J296" s="14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>
      <c r="A297" s="1"/>
      <c r="B297" s="1"/>
      <c r="C297" s="1"/>
      <c r="D297" s="1"/>
      <c r="E297" s="1"/>
      <c r="F297" s="1"/>
      <c r="G297" s="1"/>
      <c r="H297" s="2"/>
      <c r="I297" s="64"/>
      <c r="J297" s="14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>
      <c r="A298" s="1"/>
      <c r="B298" s="1"/>
      <c r="C298" s="1"/>
      <c r="D298" s="1"/>
      <c r="E298" s="1"/>
      <c r="F298" s="1"/>
      <c r="G298" s="1"/>
      <c r="H298" s="2"/>
      <c r="I298" s="64"/>
      <c r="J298" s="14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>
      <c r="A299" s="1"/>
      <c r="B299" s="1"/>
      <c r="C299" s="1"/>
      <c r="D299" s="1"/>
      <c r="E299" s="1"/>
      <c r="F299" s="1"/>
      <c r="G299" s="1"/>
      <c r="H299" s="2"/>
      <c r="I299" s="64"/>
      <c r="J299" s="14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>
      <c r="A300" s="1"/>
      <c r="B300" s="1"/>
      <c r="C300" s="1"/>
      <c r="D300" s="1"/>
      <c r="E300" s="1"/>
      <c r="F300" s="1"/>
      <c r="G300" s="1"/>
      <c r="H300" s="2"/>
      <c r="I300" s="64"/>
      <c r="J300" s="14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>
      <c r="A301" s="1"/>
      <c r="B301" s="1"/>
      <c r="C301" s="1"/>
      <c r="D301" s="1"/>
      <c r="E301" s="1"/>
      <c r="F301" s="1"/>
      <c r="G301" s="1"/>
      <c r="H301" s="2"/>
      <c r="I301" s="64"/>
      <c r="J301" s="14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>
      <c r="A302" s="1"/>
      <c r="B302" s="1"/>
      <c r="C302" s="1"/>
      <c r="D302" s="1"/>
      <c r="E302" s="1"/>
      <c r="F302" s="1"/>
      <c r="G302" s="1"/>
      <c r="H302" s="2"/>
      <c r="I302" s="64"/>
      <c r="J302" s="14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>
      <c r="A303" s="1"/>
      <c r="B303" s="1"/>
      <c r="C303" s="1"/>
      <c r="D303" s="1"/>
      <c r="E303" s="1"/>
      <c r="F303" s="1"/>
      <c r="G303" s="1"/>
      <c r="H303" s="2"/>
      <c r="I303" s="64"/>
      <c r="J303" s="14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>
      <c r="A304" s="1"/>
      <c r="B304" s="1"/>
      <c r="C304" s="1"/>
      <c r="D304" s="1"/>
      <c r="E304" s="1"/>
      <c r="F304" s="1"/>
      <c r="G304" s="1"/>
      <c r="H304" s="2"/>
      <c r="I304" s="64"/>
      <c r="J304" s="14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>
      <c r="A305" s="1"/>
      <c r="B305" s="1"/>
      <c r="C305" s="1"/>
      <c r="D305" s="1"/>
      <c r="E305" s="1"/>
      <c r="F305" s="1"/>
      <c r="G305" s="1"/>
      <c r="H305" s="2"/>
      <c r="I305" s="64"/>
      <c r="J305" s="14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>
      <c r="A306" s="1"/>
      <c r="B306" s="1"/>
      <c r="C306" s="1"/>
      <c r="D306" s="1"/>
      <c r="E306" s="1"/>
      <c r="F306" s="1"/>
      <c r="G306" s="1"/>
      <c r="H306" s="2"/>
      <c r="I306" s="64"/>
      <c r="J306" s="14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>
      <c r="A307" s="1"/>
      <c r="B307" s="1"/>
      <c r="C307" s="1"/>
      <c r="D307" s="1"/>
      <c r="E307" s="1"/>
      <c r="F307" s="1"/>
      <c r="G307" s="1"/>
      <c r="H307" s="2"/>
      <c r="I307" s="64"/>
      <c r="J307" s="14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>
      <c r="A308" s="1"/>
      <c r="B308" s="1"/>
      <c r="C308" s="1"/>
      <c r="D308" s="1"/>
      <c r="E308" s="1"/>
      <c r="F308" s="1"/>
      <c r="G308" s="1"/>
      <c r="H308" s="2"/>
      <c r="I308" s="64"/>
      <c r="J308" s="14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>
      <c r="A309" s="1"/>
      <c r="B309" s="1"/>
      <c r="C309" s="1"/>
      <c r="D309" s="1"/>
      <c r="E309" s="1"/>
      <c r="F309" s="1"/>
      <c r="G309" s="1"/>
      <c r="H309" s="2"/>
      <c r="I309" s="64"/>
      <c r="J309" s="14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>
      <c r="A310" s="1"/>
      <c r="B310" s="1"/>
      <c r="C310" s="1"/>
      <c r="D310" s="1"/>
      <c r="E310" s="1"/>
      <c r="F310" s="1"/>
      <c r="G310" s="1"/>
      <c r="H310" s="2"/>
      <c r="I310" s="64"/>
      <c r="J310" s="14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>
      <c r="A311" s="1"/>
      <c r="B311" s="1"/>
      <c r="C311" s="1"/>
      <c r="D311" s="1"/>
      <c r="E311" s="1"/>
      <c r="F311" s="1"/>
      <c r="G311" s="1"/>
      <c r="H311" s="2"/>
      <c r="I311" s="64"/>
      <c r="J311" s="14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>
      <c r="A312" s="1"/>
      <c r="B312" s="1"/>
      <c r="C312" s="1"/>
      <c r="D312" s="1"/>
      <c r="E312" s="1"/>
      <c r="F312" s="1"/>
      <c r="G312" s="1"/>
      <c r="H312" s="2"/>
      <c r="I312" s="64"/>
      <c r="J312" s="14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>
      <c r="A313" s="1"/>
      <c r="B313" s="1"/>
      <c r="C313" s="1"/>
      <c r="D313" s="1"/>
      <c r="E313" s="1"/>
      <c r="F313" s="1"/>
      <c r="G313" s="1"/>
      <c r="H313" s="2"/>
      <c r="I313" s="64"/>
      <c r="J313" s="14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>
      <c r="A314" s="1"/>
      <c r="B314" s="1"/>
      <c r="C314" s="1"/>
      <c r="D314" s="1"/>
      <c r="E314" s="1"/>
      <c r="F314" s="1"/>
      <c r="G314" s="1"/>
      <c r="H314" s="2"/>
      <c r="I314" s="64"/>
      <c r="J314" s="14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>
      <c r="A315" s="1"/>
      <c r="B315" s="1"/>
      <c r="C315" s="1"/>
      <c r="D315" s="1"/>
      <c r="E315" s="1"/>
      <c r="F315" s="1"/>
      <c r="G315" s="1"/>
      <c r="H315" s="2"/>
      <c r="I315" s="64"/>
      <c r="J315" s="14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>
      <c r="A316" s="1"/>
      <c r="B316" s="1"/>
      <c r="C316" s="1"/>
      <c r="D316" s="1"/>
      <c r="E316" s="1"/>
      <c r="F316" s="1"/>
      <c r="G316" s="1"/>
      <c r="H316" s="2"/>
      <c r="I316" s="64"/>
      <c r="J316" s="14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>
      <c r="A317" s="1"/>
      <c r="B317" s="1"/>
      <c r="C317" s="1"/>
      <c r="D317" s="1"/>
      <c r="E317" s="1"/>
      <c r="F317" s="1"/>
      <c r="G317" s="1"/>
      <c r="H317" s="2"/>
      <c r="I317" s="64"/>
      <c r="J317" s="14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>
      <c r="A318" s="1"/>
      <c r="B318" s="1"/>
      <c r="C318" s="1"/>
      <c r="D318" s="1"/>
      <c r="E318" s="1"/>
      <c r="F318" s="1"/>
      <c r="G318" s="1"/>
      <c r="H318" s="2"/>
      <c r="I318" s="64"/>
      <c r="J318" s="14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>
      <c r="A319" s="1"/>
      <c r="B319" s="1"/>
      <c r="C319" s="1"/>
      <c r="D319" s="1"/>
      <c r="E319" s="1"/>
      <c r="F319" s="1"/>
      <c r="G319" s="1"/>
      <c r="H319" s="2"/>
      <c r="I319" s="64"/>
      <c r="J319" s="14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>
      <c r="A320" s="1"/>
      <c r="B320" s="1"/>
      <c r="C320" s="1"/>
      <c r="D320" s="1"/>
      <c r="E320" s="1"/>
      <c r="F320" s="1"/>
      <c r="G320" s="1"/>
      <c r="H320" s="2"/>
      <c r="I320" s="64"/>
      <c r="J320" s="14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>
      <c r="A321" s="1"/>
      <c r="B321" s="1"/>
      <c r="C321" s="1"/>
      <c r="D321" s="1"/>
      <c r="E321" s="1"/>
      <c r="F321" s="1"/>
      <c r="G321" s="1"/>
      <c r="H321" s="2"/>
      <c r="I321" s="64"/>
      <c r="J321" s="14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>
      <c r="A322" s="1"/>
      <c r="B322" s="1"/>
      <c r="C322" s="1"/>
      <c r="D322" s="1"/>
      <c r="E322" s="1"/>
      <c r="F322" s="1"/>
      <c r="G322" s="1"/>
      <c r="H322" s="2"/>
      <c r="I322" s="64"/>
      <c r="J322" s="14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>
      <c r="A323" s="1"/>
      <c r="B323" s="1"/>
      <c r="C323" s="1"/>
      <c r="D323" s="1"/>
      <c r="E323" s="1"/>
      <c r="F323" s="1"/>
      <c r="G323" s="1"/>
      <c r="H323" s="2"/>
      <c r="I323" s="64"/>
      <c r="J323" s="14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>
      <c r="A324" s="1"/>
      <c r="B324" s="1"/>
      <c r="C324" s="1"/>
      <c r="D324" s="1"/>
      <c r="E324" s="1"/>
      <c r="F324" s="1"/>
      <c r="G324" s="1"/>
      <c r="H324" s="2"/>
      <c r="I324" s="64"/>
      <c r="J324" s="14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>
      <c r="A325" s="1"/>
      <c r="B325" s="1"/>
      <c r="C325" s="1"/>
      <c r="D325" s="1"/>
      <c r="E325" s="1"/>
      <c r="F325" s="1"/>
      <c r="G325" s="1"/>
      <c r="H325" s="2"/>
      <c r="I325" s="64"/>
      <c r="J325" s="14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>
      <c r="A326" s="1"/>
      <c r="B326" s="1"/>
      <c r="C326" s="1"/>
      <c r="D326" s="1"/>
      <c r="E326" s="1"/>
      <c r="F326" s="1"/>
      <c r="G326" s="1"/>
      <c r="H326" s="2"/>
      <c r="I326" s="64"/>
      <c r="J326" s="14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>
      <c r="A327" s="1"/>
      <c r="B327" s="1"/>
      <c r="C327" s="1"/>
      <c r="D327" s="1"/>
      <c r="E327" s="1"/>
      <c r="F327" s="1"/>
      <c r="G327" s="1"/>
      <c r="H327" s="2"/>
      <c r="I327" s="64"/>
      <c r="J327" s="14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>
      <c r="A328" s="1"/>
      <c r="B328" s="1"/>
      <c r="C328" s="1"/>
      <c r="D328" s="1"/>
      <c r="E328" s="1"/>
      <c r="F328" s="1"/>
      <c r="G328" s="1"/>
      <c r="H328" s="2"/>
      <c r="I328" s="64"/>
      <c r="J328" s="14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>
      <c r="A329" s="1"/>
      <c r="B329" s="1"/>
      <c r="C329" s="1"/>
      <c r="D329" s="1"/>
      <c r="E329" s="1"/>
      <c r="F329" s="1"/>
      <c r="G329" s="1"/>
      <c r="H329" s="2"/>
      <c r="I329" s="64"/>
      <c r="J329" s="14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>
      <c r="A330" s="1"/>
      <c r="B330" s="1"/>
      <c r="C330" s="1"/>
      <c r="D330" s="1"/>
      <c r="E330" s="1"/>
      <c r="F330" s="1"/>
      <c r="G330" s="1"/>
      <c r="H330" s="2"/>
      <c r="I330" s="64"/>
      <c r="J330" s="14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>
      <c r="A331" s="1"/>
      <c r="B331" s="1"/>
      <c r="C331" s="1"/>
      <c r="D331" s="1"/>
      <c r="E331" s="1"/>
      <c r="F331" s="1"/>
      <c r="G331" s="1"/>
      <c r="H331" s="2"/>
      <c r="I331" s="64"/>
      <c r="J331" s="14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>
      <c r="A332" s="1"/>
      <c r="B332" s="1"/>
      <c r="C332" s="1"/>
      <c r="D332" s="1"/>
      <c r="E332" s="1"/>
      <c r="F332" s="1"/>
      <c r="G332" s="1"/>
      <c r="H332" s="2"/>
      <c r="I332" s="64"/>
      <c r="J332" s="14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>
      <c r="A333" s="1"/>
      <c r="B333" s="1"/>
      <c r="C333" s="1"/>
      <c r="D333" s="1"/>
      <c r="E333" s="1"/>
      <c r="F333" s="1"/>
      <c r="G333" s="1"/>
      <c r="H333" s="2"/>
      <c r="I333" s="64"/>
      <c r="J333" s="14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>
      <c r="A334" s="1"/>
      <c r="B334" s="1"/>
      <c r="C334" s="1"/>
      <c r="D334" s="1"/>
      <c r="E334" s="1"/>
      <c r="F334" s="1"/>
      <c r="G334" s="1"/>
      <c r="H334" s="2"/>
      <c r="I334" s="64"/>
      <c r="J334" s="14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>
      <c r="A335" s="1"/>
      <c r="B335" s="1"/>
      <c r="C335" s="1"/>
      <c r="D335" s="1"/>
      <c r="E335" s="1"/>
      <c r="F335" s="1"/>
      <c r="G335" s="1"/>
      <c r="H335" s="2"/>
      <c r="I335" s="64"/>
      <c r="J335" s="14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>
      <c r="A336" s="1"/>
      <c r="B336" s="1"/>
      <c r="C336" s="1"/>
      <c r="D336" s="1"/>
      <c r="E336" s="1"/>
      <c r="F336" s="1"/>
      <c r="G336" s="1"/>
      <c r="H336" s="2"/>
      <c r="I336" s="64"/>
      <c r="J336" s="14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>
      <c r="A337" s="1"/>
      <c r="B337" s="1"/>
      <c r="C337" s="1"/>
      <c r="D337" s="1"/>
      <c r="E337" s="1"/>
      <c r="F337" s="1"/>
      <c r="G337" s="1"/>
      <c r="H337" s="2"/>
      <c r="I337" s="64"/>
      <c r="J337" s="14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>
      <c r="A338" s="1"/>
      <c r="B338" s="1"/>
      <c r="C338" s="1"/>
      <c r="D338" s="1"/>
      <c r="E338" s="1"/>
      <c r="F338" s="1"/>
      <c r="G338" s="1"/>
      <c r="H338" s="2"/>
      <c r="I338" s="64"/>
      <c r="J338" s="14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>
      <c r="A339" s="1"/>
      <c r="B339" s="1"/>
      <c r="C339" s="1"/>
      <c r="D339" s="1"/>
      <c r="E339" s="1"/>
      <c r="F339" s="1"/>
      <c r="G339" s="1"/>
      <c r="H339" s="2"/>
      <c r="I339" s="64"/>
      <c r="J339" s="14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>
      <c r="A340" s="1"/>
      <c r="B340" s="1"/>
      <c r="C340" s="1"/>
      <c r="D340" s="1"/>
      <c r="E340" s="1"/>
      <c r="F340" s="1"/>
      <c r="G340" s="1"/>
      <c r="H340" s="2"/>
      <c r="I340" s="64"/>
      <c r="J340" s="14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>
      <c r="A341" s="1"/>
      <c r="B341" s="1"/>
      <c r="C341" s="1"/>
      <c r="D341" s="1"/>
      <c r="E341" s="1"/>
      <c r="F341" s="1"/>
      <c r="G341" s="1"/>
      <c r="H341" s="2"/>
      <c r="I341" s="64"/>
      <c r="J341" s="14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>
      <c r="A342" s="1"/>
      <c r="B342" s="1"/>
      <c r="C342" s="1"/>
      <c r="D342" s="1"/>
      <c r="E342" s="1"/>
      <c r="F342" s="1"/>
      <c r="G342" s="1"/>
      <c r="H342" s="2"/>
      <c r="I342" s="64"/>
      <c r="J342" s="14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>
      <c r="A343" s="1"/>
      <c r="B343" s="1"/>
      <c r="C343" s="1"/>
      <c r="D343" s="1"/>
      <c r="E343" s="1"/>
      <c r="F343" s="1"/>
      <c r="G343" s="1"/>
      <c r="H343" s="2"/>
      <c r="I343" s="64"/>
      <c r="J343" s="14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>
      <c r="A344" s="1"/>
      <c r="B344" s="1"/>
      <c r="C344" s="1"/>
      <c r="D344" s="1"/>
      <c r="E344" s="1"/>
      <c r="F344" s="1"/>
      <c r="G344" s="1"/>
      <c r="H344" s="2"/>
      <c r="I344" s="64"/>
      <c r="J344" s="14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>
      <c r="A345" s="1"/>
      <c r="B345" s="1"/>
      <c r="C345" s="1"/>
      <c r="D345" s="1"/>
      <c r="E345" s="1"/>
      <c r="F345" s="1"/>
      <c r="G345" s="1"/>
      <c r="H345" s="2"/>
      <c r="I345" s="64"/>
      <c r="J345" s="14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>
      <c r="A346" s="1"/>
      <c r="B346" s="1"/>
      <c r="C346" s="1"/>
      <c r="D346" s="1"/>
      <c r="E346" s="1"/>
      <c r="F346" s="1"/>
      <c r="G346" s="1"/>
      <c r="H346" s="2"/>
      <c r="I346" s="64"/>
      <c r="J346" s="14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>
      <c r="A347" s="1"/>
      <c r="B347" s="1"/>
      <c r="C347" s="1"/>
      <c r="D347" s="1"/>
      <c r="E347" s="1"/>
      <c r="F347" s="1"/>
      <c r="G347" s="1"/>
      <c r="H347" s="2"/>
      <c r="I347" s="64"/>
      <c r="J347" s="14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>
      <c r="A348" s="1"/>
      <c r="B348" s="1"/>
      <c r="C348" s="1"/>
      <c r="D348" s="1"/>
      <c r="E348" s="1"/>
      <c r="F348" s="1"/>
      <c r="G348" s="1"/>
      <c r="H348" s="2"/>
      <c r="I348" s="64"/>
      <c r="J348" s="14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>
      <c r="A349" s="1"/>
      <c r="B349" s="1"/>
      <c r="C349" s="1"/>
      <c r="D349" s="1"/>
      <c r="E349" s="1"/>
      <c r="F349" s="1"/>
      <c r="G349" s="1"/>
      <c r="H349" s="2"/>
      <c r="I349" s="64"/>
      <c r="J349" s="14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>
      <c r="A350" s="1"/>
      <c r="B350" s="1"/>
      <c r="C350" s="1"/>
      <c r="D350" s="1"/>
      <c r="E350" s="1"/>
      <c r="F350" s="1"/>
      <c r="G350" s="1"/>
      <c r="H350" s="2"/>
      <c r="I350" s="64"/>
      <c r="J350" s="14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>
      <c r="A351" s="1"/>
      <c r="B351" s="1"/>
      <c r="C351" s="1"/>
      <c r="D351" s="1"/>
      <c r="E351" s="1"/>
      <c r="F351" s="1"/>
      <c r="G351" s="1"/>
      <c r="H351" s="2"/>
      <c r="I351" s="64"/>
      <c r="J351" s="14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>
      <c r="A352" s="1"/>
      <c r="B352" s="1"/>
      <c r="C352" s="1"/>
      <c r="D352" s="1"/>
      <c r="E352" s="1"/>
      <c r="F352" s="1"/>
      <c r="G352" s="1"/>
      <c r="H352" s="2"/>
      <c r="I352" s="64"/>
      <c r="J352" s="14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>
      <c r="A353" s="1"/>
      <c r="B353" s="1"/>
      <c r="C353" s="1"/>
      <c r="D353" s="1"/>
      <c r="E353" s="1"/>
      <c r="F353" s="1"/>
      <c r="G353" s="1"/>
      <c r="H353" s="2"/>
      <c r="I353" s="64"/>
      <c r="J353" s="14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>
      <c r="A354" s="1"/>
      <c r="B354" s="1"/>
      <c r="C354" s="1"/>
      <c r="D354" s="1"/>
      <c r="E354" s="1"/>
      <c r="F354" s="1"/>
      <c r="G354" s="1"/>
      <c r="H354" s="2"/>
      <c r="I354" s="64"/>
      <c r="J354" s="14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>
      <c r="A355" s="1"/>
      <c r="B355" s="1"/>
      <c r="C355" s="1"/>
      <c r="D355" s="1"/>
      <c r="E355" s="1"/>
      <c r="F355" s="1"/>
      <c r="G355" s="1"/>
      <c r="H355" s="2"/>
      <c r="I355" s="64"/>
      <c r="J355" s="14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>
      <c r="A356" s="1"/>
      <c r="B356" s="1"/>
      <c r="C356" s="1"/>
      <c r="D356" s="1"/>
      <c r="E356" s="1"/>
      <c r="F356" s="1"/>
      <c r="G356" s="1"/>
      <c r="H356" s="2"/>
      <c r="I356" s="64"/>
      <c r="J356" s="14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>
      <c r="A357" s="1"/>
      <c r="B357" s="1"/>
      <c r="C357" s="1"/>
      <c r="D357" s="1"/>
      <c r="E357" s="1"/>
      <c r="F357" s="1"/>
      <c r="G357" s="1"/>
      <c r="H357" s="2"/>
      <c r="I357" s="64"/>
      <c r="J357" s="14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>
      <c r="A358" s="1"/>
      <c r="B358" s="1"/>
      <c r="C358" s="1"/>
      <c r="D358" s="1"/>
      <c r="E358" s="1"/>
      <c r="F358" s="1"/>
      <c r="G358" s="1"/>
      <c r="H358" s="2"/>
      <c r="I358" s="64"/>
      <c r="J358" s="14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>
      <c r="A359" s="1"/>
      <c r="B359" s="1"/>
      <c r="C359" s="1"/>
      <c r="D359" s="1"/>
      <c r="E359" s="1"/>
      <c r="F359" s="1"/>
      <c r="G359" s="1"/>
      <c r="H359" s="2"/>
      <c r="I359" s="64"/>
      <c r="J359" s="14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>
      <c r="A360" s="1"/>
      <c r="B360" s="1"/>
      <c r="C360" s="1"/>
      <c r="D360" s="1"/>
      <c r="E360" s="1"/>
      <c r="F360" s="1"/>
      <c r="G360" s="1"/>
      <c r="H360" s="2"/>
      <c r="I360" s="64"/>
      <c r="J360" s="14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>
      <c r="A361" s="1"/>
      <c r="B361" s="1"/>
      <c r="C361" s="1"/>
      <c r="D361" s="1"/>
      <c r="E361" s="1"/>
      <c r="F361" s="1"/>
      <c r="G361" s="1"/>
      <c r="H361" s="2"/>
      <c r="I361" s="64"/>
      <c r="J361" s="14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>
      <c r="A362" s="1"/>
      <c r="B362" s="1"/>
      <c r="C362" s="1"/>
      <c r="D362" s="1"/>
      <c r="E362" s="1"/>
      <c r="F362" s="1"/>
      <c r="G362" s="1"/>
      <c r="H362" s="2"/>
      <c r="I362" s="64"/>
      <c r="J362" s="14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>
      <c r="A363" s="1"/>
      <c r="B363" s="1"/>
      <c r="C363" s="1"/>
      <c r="D363" s="1"/>
      <c r="E363" s="1"/>
      <c r="F363" s="1"/>
      <c r="G363" s="1"/>
      <c r="H363" s="2"/>
      <c r="I363" s="64"/>
      <c r="J363" s="14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>
      <c r="A364" s="1"/>
      <c r="B364" s="1"/>
      <c r="C364" s="1"/>
      <c r="D364" s="1"/>
      <c r="E364" s="1"/>
      <c r="F364" s="1"/>
      <c r="G364" s="1"/>
      <c r="H364" s="2"/>
      <c r="I364" s="64"/>
      <c r="J364" s="14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>
      <c r="A365" s="1"/>
      <c r="B365" s="1"/>
      <c r="C365" s="1"/>
      <c r="D365" s="1"/>
      <c r="E365" s="1"/>
      <c r="F365" s="1"/>
      <c r="G365" s="1"/>
      <c r="H365" s="2"/>
      <c r="I365" s="64"/>
      <c r="J365" s="14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>
      <c r="A366" s="1"/>
      <c r="B366" s="1"/>
      <c r="C366" s="1"/>
      <c r="D366" s="1"/>
      <c r="E366" s="1"/>
      <c r="F366" s="1"/>
      <c r="G366" s="1"/>
      <c r="H366" s="2"/>
      <c r="I366" s="64"/>
      <c r="J366" s="14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>
      <c r="A367" s="1"/>
      <c r="B367" s="1"/>
      <c r="C367" s="1"/>
      <c r="D367" s="1"/>
      <c r="E367" s="1"/>
      <c r="F367" s="1"/>
      <c r="G367" s="1"/>
      <c r="H367" s="2"/>
      <c r="I367" s="64"/>
      <c r="J367" s="14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>
      <c r="A368" s="1"/>
      <c r="B368" s="1"/>
      <c r="C368" s="1"/>
      <c r="D368" s="1"/>
      <c r="E368" s="1"/>
      <c r="F368" s="1"/>
      <c r="G368" s="1"/>
      <c r="H368" s="2"/>
      <c r="I368" s="64"/>
      <c r="J368" s="14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>
      <c r="A369" s="1"/>
      <c r="B369" s="1"/>
      <c r="C369" s="1"/>
      <c r="D369" s="1"/>
      <c r="E369" s="1"/>
      <c r="F369" s="1"/>
      <c r="G369" s="1"/>
      <c r="H369" s="2"/>
      <c r="I369" s="64"/>
      <c r="J369" s="14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>
      <c r="A370" s="1"/>
      <c r="B370" s="1"/>
      <c r="C370" s="1"/>
      <c r="D370" s="1"/>
      <c r="E370" s="1"/>
      <c r="F370" s="1"/>
      <c r="G370" s="1"/>
      <c r="H370" s="2"/>
      <c r="I370" s="64"/>
      <c r="J370" s="14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>
      <c r="A371" s="1"/>
      <c r="B371" s="1"/>
      <c r="C371" s="1"/>
      <c r="D371" s="1"/>
      <c r="E371" s="1"/>
      <c r="F371" s="1"/>
      <c r="G371" s="1"/>
      <c r="H371" s="2"/>
      <c r="I371" s="64"/>
      <c r="J371" s="14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>
      <c r="A372" s="1"/>
      <c r="B372" s="1"/>
      <c r="C372" s="1"/>
      <c r="D372" s="1"/>
      <c r="E372" s="1"/>
      <c r="F372" s="1"/>
      <c r="G372" s="1"/>
      <c r="H372" s="2"/>
      <c r="I372" s="64"/>
      <c r="J372" s="14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>
      <c r="A373" s="1"/>
      <c r="B373" s="1"/>
      <c r="C373" s="1"/>
      <c r="D373" s="1"/>
      <c r="E373" s="1"/>
      <c r="F373" s="1"/>
      <c r="G373" s="1"/>
      <c r="H373" s="2"/>
      <c r="I373" s="64"/>
      <c r="J373" s="14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>
      <c r="A374" s="1"/>
      <c r="B374" s="1"/>
      <c r="C374" s="1"/>
      <c r="D374" s="1"/>
      <c r="E374" s="1"/>
      <c r="F374" s="1"/>
      <c r="G374" s="1"/>
      <c r="H374" s="2"/>
      <c r="I374" s="64"/>
      <c r="J374" s="14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>
      <c r="A375" s="1"/>
      <c r="B375" s="1"/>
      <c r="C375" s="1"/>
      <c r="D375" s="1"/>
      <c r="E375" s="1"/>
      <c r="F375" s="1"/>
      <c r="G375" s="1"/>
      <c r="H375" s="2"/>
      <c r="I375" s="64"/>
      <c r="J375" s="14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>
      <c r="A376" s="1"/>
      <c r="B376" s="1"/>
      <c r="C376" s="1"/>
      <c r="D376" s="1"/>
      <c r="E376" s="1"/>
      <c r="F376" s="1"/>
      <c r="G376" s="1"/>
      <c r="H376" s="2"/>
      <c r="I376" s="64"/>
      <c r="J376" s="14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>
      <c r="A377" s="1"/>
      <c r="B377" s="1"/>
      <c r="C377" s="1"/>
      <c r="D377" s="1"/>
      <c r="E377" s="1"/>
      <c r="F377" s="1"/>
      <c r="G377" s="1"/>
      <c r="H377" s="2"/>
      <c r="I377" s="64"/>
      <c r="J377" s="14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>
      <c r="A378" s="1"/>
      <c r="B378" s="1"/>
      <c r="C378" s="1"/>
      <c r="D378" s="1"/>
      <c r="E378" s="1"/>
      <c r="F378" s="1"/>
      <c r="G378" s="1"/>
      <c r="H378" s="2"/>
      <c r="I378" s="64"/>
      <c r="J378" s="14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>
      <c r="A379" s="1"/>
      <c r="B379" s="1"/>
      <c r="C379" s="1"/>
      <c r="D379" s="1"/>
      <c r="E379" s="1"/>
      <c r="F379" s="1"/>
      <c r="G379" s="1"/>
      <c r="H379" s="2"/>
      <c r="I379" s="64"/>
      <c r="J379" s="14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>
      <c r="A380" s="1"/>
      <c r="B380" s="1"/>
      <c r="C380" s="1"/>
      <c r="D380" s="1"/>
      <c r="E380" s="1"/>
      <c r="F380" s="1"/>
      <c r="G380" s="1"/>
      <c r="H380" s="2"/>
      <c r="I380" s="64"/>
      <c r="J380" s="14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>
      <c r="A381" s="1"/>
      <c r="B381" s="1"/>
      <c r="C381" s="1"/>
      <c r="D381" s="1"/>
      <c r="E381" s="1"/>
      <c r="F381" s="1"/>
      <c r="G381" s="1"/>
      <c r="H381" s="2"/>
      <c r="I381" s="64"/>
      <c r="J381" s="14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>
      <c r="A382" s="1"/>
      <c r="B382" s="1"/>
      <c r="C382" s="1"/>
      <c r="D382" s="1"/>
      <c r="E382" s="1"/>
      <c r="F382" s="1"/>
      <c r="G382" s="1"/>
      <c r="H382" s="2"/>
      <c r="I382" s="64"/>
      <c r="J382" s="14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>
      <c r="A383" s="1"/>
      <c r="B383" s="1"/>
      <c r="C383" s="1"/>
      <c r="D383" s="1"/>
      <c r="E383" s="1"/>
      <c r="F383" s="1"/>
      <c r="G383" s="1"/>
      <c r="H383" s="2"/>
      <c r="I383" s="64"/>
      <c r="J383" s="14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>
      <c r="A384" s="1"/>
      <c r="B384" s="1"/>
      <c r="C384" s="1"/>
      <c r="D384" s="1"/>
      <c r="E384" s="1"/>
      <c r="F384" s="1"/>
      <c r="G384" s="1"/>
      <c r="H384" s="2"/>
      <c r="I384" s="64"/>
      <c r="J384" s="14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>
      <c r="A385" s="1"/>
      <c r="B385" s="1"/>
      <c r="C385" s="1"/>
      <c r="D385" s="1"/>
      <c r="E385" s="1"/>
      <c r="F385" s="1"/>
      <c r="G385" s="1"/>
      <c r="H385" s="2"/>
      <c r="I385" s="64"/>
      <c r="J385" s="14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>
      <c r="A386" s="1"/>
      <c r="B386" s="1"/>
      <c r="C386" s="1"/>
      <c r="D386" s="1"/>
      <c r="E386" s="1"/>
      <c r="F386" s="1"/>
      <c r="G386" s="1"/>
      <c r="H386" s="2"/>
      <c r="I386" s="64"/>
      <c r="J386" s="14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>
      <c r="A387" s="1"/>
      <c r="B387" s="1"/>
      <c r="C387" s="1"/>
      <c r="D387" s="1"/>
      <c r="E387" s="1"/>
      <c r="F387" s="1"/>
      <c r="G387" s="1"/>
      <c r="H387" s="2"/>
      <c r="I387" s="64"/>
      <c r="J387" s="14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>
      <c r="A388" s="1"/>
      <c r="B388" s="1"/>
      <c r="C388" s="1"/>
      <c r="D388" s="1"/>
      <c r="E388" s="1"/>
      <c r="F388" s="1"/>
      <c r="G388" s="1"/>
      <c r="H388" s="2"/>
      <c r="I388" s="64"/>
      <c r="J388" s="14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>
      <c r="A389" s="1"/>
      <c r="B389" s="1"/>
      <c r="C389" s="1"/>
      <c r="D389" s="1"/>
      <c r="E389" s="1"/>
      <c r="F389" s="1"/>
      <c r="G389" s="1"/>
      <c r="H389" s="2"/>
      <c r="I389" s="64"/>
      <c r="J389" s="14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>
      <c r="A390" s="1"/>
      <c r="B390" s="1"/>
      <c r="C390" s="1"/>
      <c r="D390" s="1"/>
      <c r="E390" s="1"/>
      <c r="F390" s="1"/>
      <c r="G390" s="1"/>
      <c r="H390" s="2"/>
      <c r="I390" s="64"/>
      <c r="J390" s="14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>
      <c r="A391" s="1"/>
      <c r="B391" s="1"/>
      <c r="C391" s="1"/>
      <c r="D391" s="1"/>
      <c r="E391" s="1"/>
      <c r="F391" s="1"/>
      <c r="G391" s="1"/>
      <c r="H391" s="2"/>
      <c r="I391" s="64"/>
      <c r="J391" s="14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>
      <c r="A392" s="1"/>
      <c r="B392" s="1"/>
      <c r="C392" s="1"/>
      <c r="D392" s="1"/>
      <c r="E392" s="1"/>
      <c r="F392" s="1"/>
      <c r="G392" s="1"/>
      <c r="H392" s="2"/>
      <c r="I392" s="64"/>
      <c r="J392" s="14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>
      <c r="A393" s="1"/>
      <c r="B393" s="1"/>
      <c r="C393" s="1"/>
      <c r="D393" s="1"/>
      <c r="E393" s="1"/>
      <c r="F393" s="1"/>
      <c r="G393" s="1"/>
      <c r="H393" s="2"/>
      <c r="I393" s="64"/>
      <c r="J393" s="14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>
      <c r="A394" s="1"/>
      <c r="B394" s="1"/>
      <c r="C394" s="1"/>
      <c r="D394" s="1"/>
      <c r="E394" s="1"/>
      <c r="F394" s="1"/>
      <c r="G394" s="1"/>
      <c r="H394" s="2"/>
      <c r="I394" s="64"/>
      <c r="J394" s="14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>
      <c r="A395" s="1"/>
      <c r="B395" s="1"/>
      <c r="C395" s="1"/>
      <c r="D395" s="1"/>
      <c r="E395" s="1"/>
      <c r="F395" s="1"/>
      <c r="G395" s="1"/>
      <c r="H395" s="2"/>
      <c r="I395" s="64"/>
      <c r="J395" s="14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>
      <c r="A396" s="1"/>
      <c r="B396" s="1"/>
      <c r="C396" s="1"/>
      <c r="D396" s="1"/>
      <c r="E396" s="1"/>
      <c r="F396" s="1"/>
      <c r="G396" s="1"/>
      <c r="H396" s="2"/>
      <c r="I396" s="64"/>
      <c r="J396" s="14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>
      <c r="A397" s="1"/>
      <c r="B397" s="1"/>
      <c r="C397" s="1"/>
      <c r="D397" s="1"/>
      <c r="E397" s="1"/>
      <c r="F397" s="1"/>
      <c r="G397" s="1"/>
      <c r="H397" s="2"/>
      <c r="I397" s="64"/>
      <c r="J397" s="14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>
      <c r="A398" s="1"/>
      <c r="B398" s="1"/>
      <c r="C398" s="1"/>
      <c r="D398" s="1"/>
      <c r="E398" s="1"/>
      <c r="F398" s="1"/>
      <c r="G398" s="1"/>
      <c r="H398" s="2"/>
      <c r="I398" s="64"/>
      <c r="J398" s="14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>
      <c r="A399" s="1"/>
      <c r="B399" s="1"/>
      <c r="C399" s="1"/>
      <c r="D399" s="1"/>
      <c r="E399" s="1"/>
      <c r="F399" s="1"/>
      <c r="G399" s="1"/>
      <c r="H399" s="2"/>
      <c r="I399" s="64"/>
      <c r="J399" s="14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>
      <c r="A400" s="1"/>
      <c r="B400" s="1"/>
      <c r="C400" s="1"/>
      <c r="D400" s="1"/>
      <c r="E400" s="1"/>
      <c r="F400" s="1"/>
      <c r="G400" s="1"/>
      <c r="H400" s="2"/>
      <c r="I400" s="64"/>
      <c r="J400" s="14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>
      <c r="A401" s="1"/>
      <c r="B401" s="1"/>
      <c r="C401" s="1"/>
      <c r="D401" s="1"/>
      <c r="E401" s="1"/>
      <c r="F401" s="1"/>
      <c r="G401" s="1"/>
      <c r="H401" s="2"/>
      <c r="I401" s="64"/>
      <c r="J401" s="14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>
      <c r="A402" s="1"/>
      <c r="B402" s="1"/>
      <c r="C402" s="1"/>
      <c r="D402" s="1"/>
      <c r="E402" s="1"/>
      <c r="F402" s="1"/>
      <c r="G402" s="1"/>
      <c r="H402" s="2"/>
      <c r="I402" s="64"/>
      <c r="J402" s="14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>
      <c r="A403" s="1"/>
      <c r="B403" s="1"/>
      <c r="C403" s="1"/>
      <c r="D403" s="1"/>
      <c r="E403" s="1"/>
      <c r="F403" s="1"/>
      <c r="G403" s="1"/>
      <c r="H403" s="2"/>
      <c r="I403" s="64"/>
      <c r="J403" s="14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>
      <c r="A404" s="1"/>
      <c r="B404" s="1"/>
      <c r="C404" s="1"/>
      <c r="D404" s="1"/>
      <c r="E404" s="1"/>
      <c r="F404" s="1"/>
      <c r="G404" s="1"/>
      <c r="H404" s="2"/>
      <c r="I404" s="64"/>
      <c r="J404" s="14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>
      <c r="A405" s="1"/>
      <c r="B405" s="1"/>
      <c r="C405" s="1"/>
      <c r="D405" s="1"/>
      <c r="E405" s="1"/>
      <c r="F405" s="1"/>
      <c r="G405" s="1"/>
      <c r="H405" s="2"/>
      <c r="I405" s="64"/>
      <c r="J405" s="14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>
      <c r="A406" s="1"/>
      <c r="B406" s="1"/>
      <c r="C406" s="1"/>
      <c r="D406" s="1"/>
      <c r="E406" s="1"/>
      <c r="F406" s="1"/>
      <c r="G406" s="1"/>
      <c r="H406" s="2"/>
      <c r="I406" s="64"/>
      <c r="J406" s="14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>
      <c r="A407" s="1"/>
      <c r="B407" s="1"/>
      <c r="C407" s="1"/>
      <c r="D407" s="1"/>
      <c r="E407" s="1"/>
      <c r="F407" s="1"/>
      <c r="G407" s="1"/>
      <c r="H407" s="2"/>
      <c r="I407" s="64"/>
      <c r="J407" s="14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>
      <c r="A408" s="1"/>
      <c r="B408" s="1"/>
      <c r="C408" s="1"/>
      <c r="D408" s="1"/>
      <c r="E408" s="1"/>
      <c r="F408" s="1"/>
      <c r="G408" s="1"/>
      <c r="H408" s="2"/>
      <c r="I408" s="64"/>
      <c r="J408" s="14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>
      <c r="A409" s="1"/>
      <c r="B409" s="1"/>
      <c r="C409" s="1"/>
      <c r="D409" s="1"/>
      <c r="E409" s="1"/>
      <c r="F409" s="1"/>
      <c r="G409" s="1"/>
      <c r="H409" s="2"/>
      <c r="I409" s="64"/>
      <c r="J409" s="14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>
      <c r="A410" s="1"/>
      <c r="B410" s="1"/>
      <c r="C410" s="1"/>
      <c r="D410" s="1"/>
      <c r="E410" s="1"/>
      <c r="F410" s="1"/>
      <c r="G410" s="1"/>
      <c r="H410" s="2"/>
      <c r="I410" s="64"/>
      <c r="J410" s="14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>
      <c r="A411" s="1"/>
      <c r="B411" s="1"/>
      <c r="C411" s="1"/>
      <c r="D411" s="1"/>
      <c r="E411" s="1"/>
      <c r="F411" s="1"/>
      <c r="G411" s="1"/>
      <c r="H411" s="2"/>
      <c r="I411" s="64"/>
      <c r="J411" s="14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>
      <c r="A412" s="1"/>
      <c r="B412" s="1"/>
      <c r="C412" s="1"/>
      <c r="D412" s="1"/>
      <c r="E412" s="1"/>
      <c r="F412" s="1"/>
      <c r="G412" s="1"/>
      <c r="H412" s="2"/>
      <c r="I412" s="64"/>
      <c r="J412" s="14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>
      <c r="A413" s="1"/>
      <c r="B413" s="1"/>
      <c r="C413" s="1"/>
      <c r="D413" s="1"/>
      <c r="E413" s="1"/>
      <c r="F413" s="1"/>
      <c r="G413" s="1"/>
      <c r="H413" s="2"/>
      <c r="I413" s="64"/>
      <c r="J413" s="14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>
      <c r="A414" s="1"/>
      <c r="B414" s="1"/>
      <c r="C414" s="1"/>
      <c r="D414" s="1"/>
      <c r="E414" s="1"/>
      <c r="F414" s="1"/>
      <c r="G414" s="1"/>
      <c r="H414" s="2"/>
      <c r="I414" s="64"/>
      <c r="J414" s="14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>
      <c r="A415" s="1"/>
      <c r="B415" s="1"/>
      <c r="C415" s="1"/>
      <c r="D415" s="1"/>
      <c r="E415" s="1"/>
      <c r="F415" s="1"/>
      <c r="G415" s="1"/>
      <c r="H415" s="2"/>
      <c r="I415" s="64"/>
      <c r="J415" s="14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>
      <c r="A416" s="1"/>
      <c r="B416" s="1"/>
      <c r="C416" s="1"/>
      <c r="D416" s="1"/>
      <c r="E416" s="1"/>
      <c r="F416" s="1"/>
      <c r="G416" s="1"/>
      <c r="H416" s="2"/>
      <c r="I416" s="64"/>
      <c r="J416" s="14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>
      <c r="A417" s="1"/>
      <c r="B417" s="1"/>
      <c r="C417" s="1"/>
      <c r="D417" s="1"/>
      <c r="E417" s="1"/>
      <c r="F417" s="1"/>
      <c r="G417" s="1"/>
      <c r="H417" s="2"/>
      <c r="I417" s="64"/>
      <c r="J417" s="14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>
      <c r="A418" s="1"/>
      <c r="B418" s="1"/>
      <c r="C418" s="1"/>
      <c r="D418" s="1"/>
      <c r="E418" s="1"/>
      <c r="F418" s="1"/>
      <c r="G418" s="1"/>
      <c r="H418" s="2"/>
      <c r="I418" s="64"/>
      <c r="J418" s="14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>
      <c r="A419" s="1"/>
      <c r="B419" s="1"/>
      <c r="C419" s="1"/>
      <c r="D419" s="1"/>
      <c r="E419" s="1"/>
      <c r="F419" s="1"/>
      <c r="G419" s="1"/>
      <c r="H419" s="2"/>
      <c r="I419" s="64"/>
      <c r="J419" s="14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>
      <c r="A420" s="1"/>
      <c r="B420" s="1"/>
      <c r="C420" s="1"/>
      <c r="D420" s="1"/>
      <c r="E420" s="1"/>
      <c r="F420" s="1"/>
      <c r="G420" s="1"/>
      <c r="H420" s="2"/>
      <c r="I420" s="64"/>
      <c r="J420" s="14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>
      <c r="A421" s="1"/>
      <c r="B421" s="1"/>
      <c r="C421" s="1"/>
      <c r="D421" s="1"/>
      <c r="E421" s="1"/>
      <c r="F421" s="1"/>
      <c r="G421" s="1"/>
      <c r="H421" s="2"/>
      <c r="I421" s="64"/>
      <c r="J421" s="14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>
      <c r="A422" s="1"/>
      <c r="B422" s="1"/>
      <c r="C422" s="1"/>
      <c r="D422" s="1"/>
      <c r="E422" s="1"/>
      <c r="F422" s="1"/>
      <c r="G422" s="1"/>
      <c r="H422" s="2"/>
      <c r="I422" s="64"/>
      <c r="J422" s="14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>
      <c r="A423" s="1"/>
      <c r="B423" s="1"/>
      <c r="C423" s="1"/>
      <c r="D423" s="1"/>
      <c r="E423" s="1"/>
      <c r="F423" s="1"/>
      <c r="G423" s="1"/>
      <c r="H423" s="2"/>
      <c r="I423" s="64"/>
      <c r="J423" s="14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>
      <c r="A424" s="1"/>
      <c r="B424" s="1"/>
      <c r="C424" s="1"/>
      <c r="D424" s="1"/>
      <c r="E424" s="1"/>
      <c r="F424" s="1"/>
      <c r="G424" s="1"/>
      <c r="H424" s="2"/>
      <c r="I424" s="64"/>
      <c r="J424" s="14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>
      <c r="A425" s="1"/>
      <c r="B425" s="1"/>
      <c r="C425" s="1"/>
      <c r="D425" s="1"/>
      <c r="E425" s="1"/>
      <c r="F425" s="1"/>
      <c r="G425" s="1"/>
      <c r="H425" s="2"/>
      <c r="I425" s="64"/>
      <c r="J425" s="14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>
      <c r="A426" s="1"/>
      <c r="B426" s="1"/>
      <c r="C426" s="1"/>
      <c r="D426" s="1"/>
      <c r="E426" s="1"/>
      <c r="F426" s="1"/>
      <c r="G426" s="1"/>
      <c r="H426" s="2"/>
      <c r="I426" s="64"/>
      <c r="J426" s="14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>
      <c r="A427" s="1"/>
      <c r="B427" s="1"/>
      <c r="C427" s="1"/>
      <c r="D427" s="1"/>
      <c r="E427" s="1"/>
      <c r="F427" s="1"/>
      <c r="G427" s="1"/>
      <c r="H427" s="2"/>
      <c r="I427" s="64"/>
      <c r="J427" s="14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>
      <c r="A428" s="1"/>
      <c r="B428" s="1"/>
      <c r="C428" s="1"/>
      <c r="D428" s="1"/>
      <c r="E428" s="1"/>
      <c r="F428" s="1"/>
      <c r="G428" s="1"/>
      <c r="H428" s="2"/>
      <c r="I428" s="64"/>
      <c r="J428" s="14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>
      <c r="A429" s="1"/>
      <c r="B429" s="1"/>
      <c r="C429" s="1"/>
      <c r="D429" s="1"/>
      <c r="E429" s="1"/>
      <c r="F429" s="1"/>
      <c r="G429" s="1"/>
      <c r="H429" s="2"/>
      <c r="I429" s="64"/>
      <c r="J429" s="14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>
      <c r="A430" s="1"/>
      <c r="B430" s="1"/>
      <c r="C430" s="1"/>
      <c r="D430" s="1"/>
      <c r="E430" s="1"/>
      <c r="F430" s="1"/>
      <c r="G430" s="1"/>
      <c r="H430" s="2"/>
      <c r="I430" s="64"/>
      <c r="J430" s="14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>
      <c r="A431" s="1"/>
      <c r="B431" s="1"/>
      <c r="C431" s="1"/>
      <c r="D431" s="1"/>
      <c r="E431" s="1"/>
      <c r="F431" s="1"/>
      <c r="G431" s="1"/>
      <c r="H431" s="2"/>
      <c r="I431" s="64"/>
      <c r="J431" s="14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>
      <c r="A432" s="1"/>
      <c r="B432" s="1"/>
      <c r="C432" s="1"/>
      <c r="D432" s="1"/>
      <c r="E432" s="1"/>
      <c r="F432" s="1"/>
      <c r="G432" s="1"/>
      <c r="H432" s="2"/>
      <c r="I432" s="64"/>
      <c r="J432" s="14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>
      <c r="A433" s="1"/>
      <c r="B433" s="1"/>
      <c r="C433" s="1"/>
      <c r="D433" s="1"/>
      <c r="E433" s="1"/>
      <c r="F433" s="1"/>
      <c r="G433" s="1"/>
      <c r="H433" s="2"/>
      <c r="I433" s="64"/>
      <c r="J433" s="14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>
      <c r="A434" s="1"/>
      <c r="B434" s="1"/>
      <c r="C434" s="1"/>
      <c r="D434" s="1"/>
      <c r="E434" s="1"/>
      <c r="F434" s="1"/>
      <c r="G434" s="1"/>
      <c r="H434" s="2"/>
      <c r="I434" s="64"/>
      <c r="J434" s="14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>
      <c r="A435" s="1"/>
      <c r="B435" s="1"/>
      <c r="C435" s="1"/>
      <c r="D435" s="1"/>
      <c r="E435" s="1"/>
      <c r="F435" s="1"/>
      <c r="G435" s="1"/>
      <c r="H435" s="2"/>
      <c r="I435" s="64"/>
      <c r="J435" s="14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>
      <c r="A436" s="1"/>
      <c r="B436" s="1"/>
      <c r="C436" s="1"/>
      <c r="D436" s="1"/>
      <c r="E436" s="1"/>
      <c r="F436" s="1"/>
      <c r="G436" s="1"/>
      <c r="H436" s="2"/>
      <c r="I436" s="64"/>
      <c r="J436" s="14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>
      <c r="A437" s="1"/>
      <c r="B437" s="1"/>
      <c r="C437" s="1"/>
      <c r="D437" s="1"/>
      <c r="E437" s="1"/>
      <c r="F437" s="1"/>
      <c r="G437" s="1"/>
      <c r="H437" s="2"/>
      <c r="I437" s="64"/>
      <c r="J437" s="14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>
      <c r="A438" s="1"/>
      <c r="B438" s="1"/>
      <c r="C438" s="1"/>
      <c r="D438" s="1"/>
      <c r="E438" s="1"/>
      <c r="F438" s="1"/>
      <c r="G438" s="1"/>
      <c r="H438" s="2"/>
      <c r="I438" s="64"/>
      <c r="J438" s="14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>
      <c r="A439" s="1"/>
      <c r="B439" s="1"/>
      <c r="C439" s="1"/>
      <c r="D439" s="1"/>
      <c r="E439" s="1"/>
      <c r="F439" s="1"/>
      <c r="G439" s="1"/>
      <c r="H439" s="2"/>
      <c r="I439" s="64"/>
      <c r="J439" s="14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>
      <c r="A440" s="1"/>
      <c r="B440" s="1"/>
      <c r="C440" s="1"/>
      <c r="D440" s="1"/>
      <c r="E440" s="1"/>
      <c r="F440" s="1"/>
      <c r="G440" s="1"/>
      <c r="H440" s="2"/>
      <c r="I440" s="64"/>
      <c r="J440" s="14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>
      <c r="A441" s="1"/>
      <c r="B441" s="1"/>
      <c r="C441" s="1"/>
      <c r="D441" s="1"/>
      <c r="E441" s="1"/>
      <c r="F441" s="1"/>
      <c r="G441" s="1"/>
      <c r="H441" s="2"/>
      <c r="I441" s="64"/>
      <c r="J441" s="14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>
      <c r="A442" s="1"/>
      <c r="B442" s="1"/>
      <c r="C442" s="1"/>
      <c r="D442" s="1"/>
      <c r="E442" s="1"/>
      <c r="F442" s="1"/>
      <c r="G442" s="1"/>
      <c r="H442" s="2"/>
      <c r="I442" s="64"/>
      <c r="J442" s="14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>
      <c r="A443" s="1"/>
      <c r="B443" s="1"/>
      <c r="C443" s="1"/>
      <c r="D443" s="1"/>
      <c r="E443" s="1"/>
      <c r="F443" s="1"/>
      <c r="G443" s="1"/>
      <c r="H443" s="2"/>
      <c r="I443" s="64"/>
      <c r="J443" s="14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>
      <c r="A444" s="1"/>
      <c r="B444" s="1"/>
      <c r="C444" s="1"/>
      <c r="D444" s="1"/>
      <c r="E444" s="1"/>
      <c r="F444" s="1"/>
      <c r="G444" s="1"/>
      <c r="H444" s="2"/>
      <c r="I444" s="64"/>
      <c r="J444" s="14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>
      <c r="A445" s="1"/>
      <c r="B445" s="1"/>
      <c r="C445" s="1"/>
      <c r="D445" s="1"/>
      <c r="E445" s="1"/>
      <c r="F445" s="1"/>
      <c r="G445" s="1"/>
      <c r="H445" s="2"/>
      <c r="I445" s="64"/>
      <c r="J445" s="14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>
      <c r="A446" s="1"/>
      <c r="B446" s="1"/>
      <c r="C446" s="1"/>
      <c r="D446" s="1"/>
      <c r="E446" s="1"/>
      <c r="F446" s="1"/>
      <c r="G446" s="1"/>
      <c r="H446" s="2"/>
      <c r="I446" s="64"/>
      <c r="J446" s="14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>
      <c r="A447" s="1"/>
      <c r="B447" s="1"/>
      <c r="C447" s="1"/>
      <c r="D447" s="1"/>
      <c r="E447" s="1"/>
      <c r="F447" s="1"/>
      <c r="G447" s="1"/>
      <c r="H447" s="2"/>
      <c r="I447" s="64"/>
      <c r="J447" s="14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>
      <c r="A448" s="1"/>
      <c r="B448" s="1"/>
      <c r="C448" s="1"/>
      <c r="D448" s="1"/>
      <c r="E448" s="1"/>
      <c r="F448" s="1"/>
      <c r="G448" s="1"/>
      <c r="H448" s="2"/>
      <c r="I448" s="64"/>
      <c r="J448" s="14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>
      <c r="A449" s="1"/>
      <c r="B449" s="1"/>
      <c r="C449" s="1"/>
      <c r="D449" s="1"/>
      <c r="E449" s="1"/>
      <c r="F449" s="1"/>
      <c r="G449" s="1"/>
      <c r="H449" s="2"/>
      <c r="I449" s="64"/>
      <c r="J449" s="14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>
      <c r="A450" s="1"/>
      <c r="B450" s="1"/>
      <c r="C450" s="1"/>
      <c r="D450" s="1"/>
      <c r="E450" s="1"/>
      <c r="F450" s="1"/>
      <c r="G450" s="1"/>
      <c r="H450" s="2"/>
      <c r="I450" s="64"/>
      <c r="J450" s="14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>
      <c r="A451" s="1"/>
      <c r="B451" s="1"/>
      <c r="C451" s="1"/>
      <c r="D451" s="1"/>
      <c r="E451" s="1"/>
      <c r="F451" s="1"/>
      <c r="G451" s="1"/>
      <c r="H451" s="2"/>
      <c r="I451" s="64"/>
      <c r="J451" s="14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>
      <c r="A452" s="1"/>
      <c r="B452" s="1"/>
      <c r="C452" s="1"/>
      <c r="D452" s="1"/>
      <c r="E452" s="1"/>
      <c r="F452" s="1"/>
      <c r="G452" s="1"/>
      <c r="H452" s="2"/>
      <c r="I452" s="64"/>
      <c r="J452" s="14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>
      <c r="A453" s="1"/>
      <c r="B453" s="1"/>
      <c r="C453" s="1"/>
      <c r="D453" s="1"/>
      <c r="E453" s="1"/>
      <c r="F453" s="1"/>
      <c r="G453" s="1"/>
      <c r="H453" s="2"/>
      <c r="I453" s="64"/>
      <c r="J453" s="14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>
      <c r="A454" s="1"/>
      <c r="B454" s="1"/>
      <c r="C454" s="1"/>
      <c r="D454" s="1"/>
      <c r="E454" s="1"/>
      <c r="F454" s="1"/>
      <c r="G454" s="1"/>
      <c r="H454" s="2"/>
      <c r="I454" s="64"/>
      <c r="J454" s="14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>
      <c r="A455" s="1"/>
      <c r="B455" s="1"/>
      <c r="C455" s="1"/>
      <c r="D455" s="1"/>
      <c r="E455" s="1"/>
      <c r="F455" s="1"/>
      <c r="G455" s="1"/>
      <c r="H455" s="2"/>
      <c r="I455" s="64"/>
      <c r="J455" s="14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>
      <c r="A456" s="1"/>
      <c r="B456" s="1"/>
      <c r="C456" s="1"/>
      <c r="D456" s="1"/>
      <c r="E456" s="1"/>
      <c r="F456" s="1"/>
      <c r="G456" s="1"/>
      <c r="H456" s="2"/>
      <c r="I456" s="64"/>
      <c r="J456" s="14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>
      <c r="A457" s="1"/>
      <c r="B457" s="1"/>
      <c r="C457" s="1"/>
      <c r="D457" s="1"/>
      <c r="E457" s="1"/>
      <c r="F457" s="1"/>
      <c r="G457" s="1"/>
      <c r="H457" s="2"/>
      <c r="I457" s="64"/>
      <c r="J457" s="14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>
      <c r="A458" s="1"/>
      <c r="B458" s="1"/>
      <c r="C458" s="1"/>
      <c r="D458" s="1"/>
      <c r="E458" s="1"/>
      <c r="F458" s="1"/>
      <c r="G458" s="1"/>
      <c r="H458" s="2"/>
      <c r="I458" s="64"/>
      <c r="J458" s="14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>
      <c r="A459" s="1"/>
      <c r="B459" s="1"/>
      <c r="C459" s="1"/>
      <c r="D459" s="1"/>
      <c r="E459" s="1"/>
      <c r="F459" s="1"/>
      <c r="G459" s="1"/>
      <c r="H459" s="2"/>
      <c r="I459" s="64"/>
      <c r="J459" s="14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>
      <c r="A460" s="1"/>
      <c r="B460" s="1"/>
      <c r="C460" s="1"/>
      <c r="D460" s="1"/>
      <c r="E460" s="1"/>
      <c r="F460" s="1"/>
      <c r="G460" s="1"/>
      <c r="H460" s="2"/>
      <c r="I460" s="64"/>
      <c r="J460" s="14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>
      <c r="A461" s="1"/>
      <c r="B461" s="1"/>
      <c r="C461" s="1"/>
      <c r="D461" s="1"/>
      <c r="E461" s="1"/>
      <c r="F461" s="1"/>
      <c r="G461" s="1"/>
      <c r="H461" s="2"/>
      <c r="I461" s="64"/>
      <c r="J461" s="14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>
      <c r="A462" s="1"/>
      <c r="B462" s="1"/>
      <c r="C462" s="1"/>
      <c r="D462" s="1"/>
      <c r="E462" s="1"/>
      <c r="F462" s="1"/>
      <c r="G462" s="1"/>
      <c r="H462" s="2"/>
      <c r="I462" s="64"/>
      <c r="J462" s="14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>
      <c r="A463" s="1"/>
      <c r="B463" s="1"/>
      <c r="C463" s="1"/>
      <c r="D463" s="1"/>
      <c r="E463" s="1"/>
      <c r="F463" s="1"/>
      <c r="G463" s="1"/>
      <c r="H463" s="2"/>
      <c r="I463" s="64"/>
      <c r="J463" s="14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>
      <c r="A464" s="1"/>
      <c r="B464" s="1"/>
      <c r="C464" s="1"/>
      <c r="D464" s="1"/>
      <c r="E464" s="1"/>
      <c r="F464" s="1"/>
      <c r="G464" s="1"/>
      <c r="H464" s="2"/>
      <c r="I464" s="64"/>
      <c r="J464" s="14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>
      <c r="A465" s="1"/>
      <c r="B465" s="1"/>
      <c r="C465" s="1"/>
      <c r="D465" s="1"/>
      <c r="E465" s="1"/>
      <c r="F465" s="1"/>
      <c r="G465" s="1"/>
      <c r="H465" s="2"/>
      <c r="I465" s="64"/>
      <c r="J465" s="14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>
      <c r="A466" s="1"/>
      <c r="B466" s="1"/>
      <c r="C466" s="1"/>
      <c r="D466" s="1"/>
      <c r="E466" s="1"/>
      <c r="F466" s="1"/>
      <c r="G466" s="1"/>
      <c r="H466" s="2"/>
      <c r="I466" s="64"/>
      <c r="J466" s="14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>
      <c r="A467" s="1"/>
      <c r="B467" s="1"/>
      <c r="C467" s="1"/>
      <c r="D467" s="1"/>
      <c r="E467" s="1"/>
      <c r="F467" s="1"/>
      <c r="G467" s="1"/>
      <c r="H467" s="2"/>
      <c r="I467" s="64"/>
      <c r="J467" s="14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>
      <c r="A468" s="1"/>
      <c r="B468" s="1"/>
      <c r="C468" s="1"/>
      <c r="D468" s="1"/>
      <c r="E468" s="1"/>
      <c r="F468" s="1"/>
      <c r="G468" s="1"/>
      <c r="H468" s="2"/>
      <c r="I468" s="64"/>
      <c r="J468" s="14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>
      <c r="A469" s="1"/>
      <c r="B469" s="1"/>
      <c r="C469" s="1"/>
      <c r="D469" s="1"/>
      <c r="E469" s="1"/>
      <c r="F469" s="1"/>
      <c r="G469" s="1"/>
      <c r="H469" s="2"/>
      <c r="I469" s="64"/>
      <c r="J469" s="14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>
      <c r="A470" s="1"/>
      <c r="B470" s="1"/>
      <c r="C470" s="1"/>
      <c r="D470" s="1"/>
      <c r="E470" s="1"/>
      <c r="F470" s="1"/>
      <c r="G470" s="1"/>
      <c r="H470" s="2"/>
      <c r="I470" s="64"/>
      <c r="J470" s="14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>
      <c r="A471" s="1"/>
      <c r="B471" s="1"/>
      <c r="C471" s="1"/>
      <c r="D471" s="1"/>
      <c r="E471" s="1"/>
      <c r="F471" s="1"/>
      <c r="G471" s="1"/>
      <c r="H471" s="2"/>
      <c r="I471" s="64"/>
      <c r="J471" s="14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>
      <c r="A472" s="1"/>
      <c r="B472" s="1"/>
      <c r="C472" s="1"/>
      <c r="D472" s="1"/>
      <c r="E472" s="1"/>
      <c r="F472" s="1"/>
      <c r="G472" s="1"/>
      <c r="H472" s="2"/>
      <c r="I472" s="64"/>
      <c r="J472" s="14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>
      <c r="A473" s="1"/>
      <c r="B473" s="1"/>
      <c r="C473" s="1"/>
      <c r="D473" s="1"/>
      <c r="E473" s="1"/>
      <c r="F473" s="1"/>
      <c r="G473" s="1"/>
      <c r="H473" s="2"/>
      <c r="I473" s="64"/>
      <c r="J473" s="14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>
      <c r="A474" s="1"/>
      <c r="B474" s="1"/>
      <c r="C474" s="1"/>
      <c r="D474" s="1"/>
      <c r="E474" s="1"/>
      <c r="F474" s="1"/>
      <c r="G474" s="1"/>
      <c r="H474" s="2"/>
      <c r="I474" s="64"/>
      <c r="J474" s="14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>
      <c r="A475" s="1"/>
      <c r="B475" s="1"/>
      <c r="C475" s="1"/>
      <c r="D475" s="1"/>
      <c r="E475" s="1"/>
      <c r="F475" s="1"/>
      <c r="G475" s="1"/>
      <c r="H475" s="2"/>
      <c r="I475" s="64"/>
      <c r="J475" s="14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>
      <c r="A476" s="1"/>
      <c r="B476" s="1"/>
      <c r="C476" s="1"/>
      <c r="D476" s="1"/>
      <c r="E476" s="1"/>
      <c r="F476" s="1"/>
      <c r="G476" s="1"/>
      <c r="H476" s="2"/>
      <c r="I476" s="64"/>
      <c r="J476" s="14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>
      <c r="A477" s="1"/>
      <c r="B477" s="1"/>
      <c r="C477" s="1"/>
      <c r="D477" s="1"/>
      <c r="E477" s="1"/>
      <c r="F477" s="1"/>
      <c r="G477" s="1"/>
      <c r="H477" s="2"/>
      <c r="I477" s="64"/>
      <c r="J477" s="14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>
      <c r="A478" s="1"/>
      <c r="B478" s="1"/>
      <c r="C478" s="1"/>
      <c r="D478" s="1"/>
      <c r="E478" s="1"/>
      <c r="F478" s="1"/>
      <c r="G478" s="1"/>
      <c r="H478" s="2"/>
      <c r="I478" s="64"/>
      <c r="J478" s="14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>
      <c r="A479" s="1"/>
      <c r="B479" s="1"/>
      <c r="C479" s="1"/>
      <c r="D479" s="1"/>
      <c r="E479" s="1"/>
      <c r="F479" s="1"/>
      <c r="G479" s="1"/>
      <c r="H479" s="2"/>
      <c r="I479" s="64"/>
      <c r="J479" s="14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>
      <c r="A480" s="1"/>
      <c r="B480" s="1"/>
      <c r="C480" s="1"/>
      <c r="D480" s="1"/>
      <c r="E480" s="1"/>
      <c r="F480" s="1"/>
      <c r="G480" s="1"/>
      <c r="H480" s="2"/>
      <c r="I480" s="64"/>
      <c r="J480" s="14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>
      <c r="A481" s="1"/>
      <c r="B481" s="1"/>
      <c r="C481" s="1"/>
      <c r="D481" s="1"/>
      <c r="E481" s="1"/>
      <c r="F481" s="1"/>
      <c r="G481" s="1"/>
      <c r="H481" s="2"/>
      <c r="I481" s="64"/>
      <c r="J481" s="14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>
      <c r="A482" s="1"/>
      <c r="B482" s="1"/>
      <c r="C482" s="1"/>
      <c r="D482" s="1"/>
      <c r="E482" s="1"/>
      <c r="F482" s="1"/>
      <c r="G482" s="1"/>
      <c r="H482" s="2"/>
      <c r="I482" s="64"/>
      <c r="J482" s="14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>
      <c r="A483" s="1"/>
      <c r="B483" s="1"/>
      <c r="C483" s="1"/>
      <c r="D483" s="1"/>
      <c r="E483" s="1"/>
      <c r="F483" s="1"/>
      <c r="G483" s="1"/>
      <c r="H483" s="2"/>
      <c r="I483" s="64"/>
      <c r="J483" s="14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>
      <c r="A484" s="1"/>
      <c r="B484" s="1"/>
      <c r="C484" s="1"/>
      <c r="D484" s="1"/>
      <c r="E484" s="1"/>
      <c r="F484" s="1"/>
      <c r="G484" s="1"/>
      <c r="H484" s="2"/>
      <c r="I484" s="64"/>
      <c r="J484" s="14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>
      <c r="A485" s="1"/>
      <c r="B485" s="1"/>
      <c r="C485" s="1"/>
      <c r="D485" s="1"/>
      <c r="E485" s="1"/>
      <c r="F485" s="1"/>
      <c r="G485" s="1"/>
      <c r="H485" s="2"/>
      <c r="I485" s="64"/>
      <c r="J485" s="14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>
      <c r="A486" s="1"/>
      <c r="B486" s="1"/>
      <c r="C486" s="1"/>
      <c r="D486" s="1"/>
      <c r="E486" s="1"/>
      <c r="F486" s="1"/>
      <c r="G486" s="1"/>
      <c r="H486" s="2"/>
      <c r="I486" s="64"/>
      <c r="J486" s="14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>
      <c r="A487" s="1"/>
      <c r="B487" s="1"/>
      <c r="C487" s="1"/>
      <c r="D487" s="1"/>
      <c r="E487" s="1"/>
      <c r="F487" s="1"/>
      <c r="G487" s="1"/>
      <c r="H487" s="2"/>
      <c r="I487" s="64"/>
      <c r="J487" s="14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>
      <c r="A488" s="1"/>
      <c r="B488" s="1"/>
      <c r="C488" s="1"/>
      <c r="D488" s="1"/>
      <c r="E488" s="1"/>
      <c r="F488" s="1"/>
      <c r="G488" s="1"/>
      <c r="H488" s="2"/>
      <c r="I488" s="64"/>
      <c r="J488" s="14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>
      <c r="A489" s="1"/>
      <c r="B489" s="1"/>
      <c r="C489" s="1"/>
      <c r="D489" s="1"/>
      <c r="E489" s="1"/>
      <c r="F489" s="1"/>
      <c r="G489" s="1"/>
      <c r="H489" s="2"/>
      <c r="I489" s="64"/>
      <c r="J489" s="14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>
      <c r="A490" s="1"/>
      <c r="B490" s="1"/>
      <c r="C490" s="1"/>
      <c r="D490" s="1"/>
      <c r="E490" s="1"/>
      <c r="F490" s="1"/>
      <c r="G490" s="1"/>
      <c r="H490" s="2"/>
      <c r="I490" s="64"/>
      <c r="J490" s="14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>
      <c r="A491" s="1"/>
      <c r="B491" s="1"/>
      <c r="C491" s="1"/>
      <c r="D491" s="1"/>
      <c r="E491" s="1"/>
      <c r="F491" s="1"/>
      <c r="G491" s="1"/>
      <c r="H491" s="2"/>
      <c r="I491" s="64"/>
      <c r="J491" s="14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>
      <c r="A492" s="1"/>
      <c r="B492" s="1"/>
      <c r="C492" s="1"/>
      <c r="D492" s="1"/>
      <c r="E492" s="1"/>
      <c r="F492" s="1"/>
      <c r="G492" s="1"/>
      <c r="H492" s="2"/>
      <c r="I492" s="64"/>
      <c r="J492" s="14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>
      <c r="A493" s="1"/>
      <c r="B493" s="1"/>
      <c r="C493" s="1"/>
      <c r="D493" s="1"/>
      <c r="E493" s="1"/>
      <c r="F493" s="1"/>
      <c r="G493" s="1"/>
      <c r="H493" s="2"/>
      <c r="I493" s="64"/>
      <c r="J493" s="14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>
      <c r="A494" s="1"/>
      <c r="B494" s="1"/>
      <c r="C494" s="1"/>
      <c r="D494" s="1"/>
      <c r="E494" s="1"/>
      <c r="F494" s="1"/>
      <c r="G494" s="1"/>
      <c r="H494" s="2"/>
      <c r="I494" s="64"/>
      <c r="J494" s="14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>
      <c r="A495" s="1"/>
      <c r="B495" s="1"/>
      <c r="C495" s="1"/>
      <c r="D495" s="1"/>
      <c r="E495" s="1"/>
      <c r="F495" s="1"/>
      <c r="G495" s="1"/>
      <c r="H495" s="2"/>
      <c r="I495" s="64"/>
      <c r="J495" s="14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>
      <c r="A496" s="1"/>
      <c r="B496" s="1"/>
      <c r="C496" s="1"/>
      <c r="D496" s="1"/>
      <c r="E496" s="1"/>
      <c r="F496" s="1"/>
      <c r="G496" s="1"/>
      <c r="H496" s="2"/>
      <c r="I496" s="64"/>
      <c r="J496" s="14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>
      <c r="A497" s="1"/>
      <c r="B497" s="1"/>
      <c r="C497" s="1"/>
      <c r="D497" s="1"/>
      <c r="E497" s="1"/>
      <c r="F497" s="1"/>
      <c r="G497" s="1"/>
      <c r="H497" s="2"/>
      <c r="I497" s="64"/>
      <c r="J497" s="14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>
      <c r="A498" s="1"/>
      <c r="B498" s="1"/>
      <c r="C498" s="1"/>
      <c r="D498" s="1"/>
      <c r="E498" s="1"/>
      <c r="F498" s="1"/>
      <c r="G498" s="1"/>
      <c r="H498" s="2"/>
      <c r="I498" s="64"/>
      <c r="J498" s="14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>
      <c r="A499" s="1"/>
      <c r="B499" s="1"/>
      <c r="C499" s="1"/>
      <c r="D499" s="1"/>
      <c r="E499" s="1"/>
      <c r="F499" s="1"/>
      <c r="G499" s="1"/>
      <c r="H499" s="2"/>
      <c r="I499" s="64"/>
      <c r="J499" s="14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>
      <c r="A500" s="1"/>
      <c r="B500" s="1"/>
      <c r="C500" s="1"/>
      <c r="D500" s="1"/>
      <c r="E500" s="1"/>
      <c r="F500" s="1"/>
      <c r="G500" s="1"/>
      <c r="H500" s="2"/>
      <c r="I500" s="64"/>
      <c r="J500" s="14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>
      <c r="A501" s="1"/>
      <c r="B501" s="1"/>
      <c r="C501" s="1"/>
      <c r="D501" s="1"/>
      <c r="E501" s="1"/>
      <c r="F501" s="1"/>
      <c r="G501" s="1"/>
      <c r="H501" s="2"/>
      <c r="I501" s="64"/>
      <c r="J501" s="14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>
      <c r="A502" s="1"/>
      <c r="B502" s="1"/>
      <c r="C502" s="1"/>
      <c r="D502" s="1"/>
      <c r="E502" s="1"/>
      <c r="F502" s="1"/>
      <c r="G502" s="1"/>
      <c r="H502" s="2"/>
      <c r="I502" s="64"/>
      <c r="J502" s="14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>
      <c r="A503" s="1"/>
      <c r="B503" s="1"/>
      <c r="C503" s="1"/>
      <c r="D503" s="1"/>
      <c r="E503" s="1"/>
      <c r="F503" s="1"/>
      <c r="G503" s="1"/>
      <c r="H503" s="2"/>
      <c r="I503" s="64"/>
      <c r="J503" s="14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>
      <c r="A504" s="1"/>
      <c r="B504" s="1"/>
      <c r="C504" s="1"/>
      <c r="D504" s="1"/>
      <c r="E504" s="1"/>
      <c r="F504" s="1"/>
      <c r="G504" s="1"/>
      <c r="H504" s="2"/>
      <c r="I504" s="64"/>
      <c r="J504" s="14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>
      <c r="A505" s="1"/>
      <c r="B505" s="1"/>
      <c r="C505" s="1"/>
      <c r="D505" s="1"/>
      <c r="E505" s="1"/>
      <c r="F505" s="1"/>
      <c r="G505" s="1"/>
      <c r="H505" s="2"/>
      <c r="I505" s="64"/>
      <c r="J505" s="14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>
      <c r="A506" s="1"/>
      <c r="B506" s="1"/>
      <c r="C506" s="1"/>
      <c r="D506" s="1"/>
      <c r="E506" s="1"/>
      <c r="F506" s="1"/>
      <c r="G506" s="1"/>
      <c r="H506" s="2"/>
      <c r="I506" s="64"/>
      <c r="J506" s="14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>
      <c r="A507" s="1"/>
      <c r="B507" s="1"/>
      <c r="C507" s="1"/>
      <c r="D507" s="1"/>
      <c r="E507" s="1"/>
      <c r="F507" s="1"/>
      <c r="G507" s="1"/>
      <c r="H507" s="2"/>
      <c r="I507" s="64"/>
      <c r="J507" s="14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>
      <c r="A508" s="1"/>
      <c r="B508" s="1"/>
      <c r="C508" s="1"/>
      <c r="D508" s="1"/>
      <c r="E508" s="1"/>
      <c r="F508" s="1"/>
      <c r="G508" s="1"/>
      <c r="H508" s="2"/>
      <c r="I508" s="64"/>
      <c r="J508" s="14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>
      <c r="A509" s="1"/>
      <c r="B509" s="1"/>
      <c r="C509" s="1"/>
      <c r="D509" s="1"/>
      <c r="E509" s="1"/>
      <c r="F509" s="1"/>
      <c r="G509" s="1"/>
      <c r="H509" s="2"/>
      <c r="I509" s="64"/>
      <c r="J509" s="14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>
      <c r="A510" s="1"/>
      <c r="B510" s="1"/>
      <c r="C510" s="1"/>
      <c r="D510" s="1"/>
      <c r="E510" s="1"/>
      <c r="F510" s="1"/>
      <c r="G510" s="1"/>
      <c r="H510" s="2"/>
      <c r="I510" s="64"/>
      <c r="J510" s="14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>
      <c r="A511" s="1"/>
      <c r="B511" s="1"/>
      <c r="C511" s="1"/>
      <c r="D511" s="1"/>
      <c r="E511" s="1"/>
      <c r="F511" s="1"/>
      <c r="G511" s="1"/>
      <c r="H511" s="2"/>
      <c r="I511" s="64"/>
      <c r="J511" s="14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>
      <c r="A512" s="1"/>
      <c r="B512" s="1"/>
      <c r="C512" s="1"/>
      <c r="D512" s="1"/>
      <c r="E512" s="1"/>
      <c r="F512" s="1"/>
      <c r="G512" s="1"/>
      <c r="H512" s="2"/>
      <c r="I512" s="64"/>
      <c r="J512" s="14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>
      <c r="A513" s="1"/>
      <c r="B513" s="1"/>
      <c r="C513" s="1"/>
      <c r="D513" s="1"/>
      <c r="E513" s="1"/>
      <c r="F513" s="1"/>
      <c r="G513" s="1"/>
      <c r="H513" s="2"/>
      <c r="I513" s="64"/>
      <c r="J513" s="14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>
      <c r="A514" s="1"/>
      <c r="B514" s="1"/>
      <c r="C514" s="1"/>
      <c r="D514" s="1"/>
      <c r="E514" s="1"/>
      <c r="F514" s="1"/>
      <c r="G514" s="1"/>
      <c r="H514" s="2"/>
      <c r="I514" s="64"/>
      <c r="J514" s="14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>
      <c r="A515" s="1"/>
      <c r="B515" s="1"/>
      <c r="C515" s="1"/>
      <c r="D515" s="1"/>
      <c r="E515" s="1"/>
      <c r="F515" s="1"/>
      <c r="G515" s="1"/>
      <c r="H515" s="2"/>
      <c r="I515" s="64"/>
      <c r="J515" s="14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>
      <c r="A516" s="1"/>
      <c r="B516" s="1"/>
      <c r="C516" s="1"/>
      <c r="D516" s="1"/>
      <c r="E516" s="1"/>
      <c r="F516" s="1"/>
      <c r="G516" s="1"/>
      <c r="H516" s="2"/>
      <c r="I516" s="64"/>
      <c r="J516" s="14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>
      <c r="A517" s="1"/>
      <c r="B517" s="1"/>
      <c r="C517" s="1"/>
      <c r="D517" s="1"/>
      <c r="E517" s="1"/>
      <c r="F517" s="1"/>
      <c r="G517" s="1"/>
      <c r="H517" s="2"/>
      <c r="I517" s="64"/>
      <c r="J517" s="14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>
      <c r="A518" s="1"/>
      <c r="B518" s="1"/>
      <c r="C518" s="1"/>
      <c r="D518" s="1"/>
      <c r="E518" s="1"/>
      <c r="F518" s="1"/>
      <c r="G518" s="1"/>
      <c r="H518" s="2"/>
      <c r="I518" s="64"/>
      <c r="J518" s="14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>
      <c r="A519" s="1"/>
      <c r="B519" s="1"/>
      <c r="C519" s="1"/>
      <c r="D519" s="1"/>
      <c r="E519" s="1"/>
      <c r="F519" s="1"/>
      <c r="G519" s="1"/>
      <c r="H519" s="2"/>
      <c r="I519" s="64"/>
      <c r="J519" s="14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>
      <c r="A520" s="1"/>
      <c r="B520" s="1"/>
      <c r="C520" s="1"/>
      <c r="D520" s="1"/>
      <c r="E520" s="1"/>
      <c r="F520" s="1"/>
      <c r="G520" s="1"/>
      <c r="H520" s="2"/>
      <c r="I520" s="64"/>
      <c r="J520" s="14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>
      <c r="A521" s="1"/>
      <c r="B521" s="1"/>
      <c r="C521" s="1"/>
      <c r="D521" s="1"/>
      <c r="E521" s="1"/>
      <c r="F521" s="1"/>
      <c r="G521" s="1"/>
      <c r="H521" s="2"/>
      <c r="I521" s="64"/>
      <c r="J521" s="14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>
      <c r="A522" s="1"/>
      <c r="B522" s="1"/>
      <c r="C522" s="1"/>
      <c r="D522" s="1"/>
      <c r="E522" s="1"/>
      <c r="F522" s="1"/>
      <c r="G522" s="1"/>
      <c r="H522" s="2"/>
      <c r="I522" s="64"/>
      <c r="J522" s="14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>
      <c r="A523" s="1"/>
      <c r="B523" s="1"/>
      <c r="C523" s="1"/>
      <c r="D523" s="1"/>
      <c r="E523" s="1"/>
      <c r="F523" s="1"/>
      <c r="G523" s="1"/>
      <c r="H523" s="2"/>
      <c r="I523" s="64"/>
      <c r="J523" s="14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>
      <c r="A524" s="1"/>
      <c r="B524" s="1"/>
      <c r="C524" s="1"/>
      <c r="D524" s="1"/>
      <c r="E524" s="1"/>
      <c r="F524" s="1"/>
      <c r="G524" s="1"/>
      <c r="H524" s="2"/>
      <c r="I524" s="64"/>
      <c r="J524" s="14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>
      <c r="A525" s="1"/>
      <c r="B525" s="1"/>
      <c r="C525" s="1"/>
      <c r="D525" s="1"/>
      <c r="E525" s="1"/>
      <c r="F525" s="1"/>
      <c r="G525" s="1"/>
      <c r="H525" s="2"/>
      <c r="I525" s="64"/>
      <c r="J525" s="14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>
      <c r="A526" s="1"/>
      <c r="B526" s="1"/>
      <c r="C526" s="1"/>
      <c r="D526" s="1"/>
      <c r="E526" s="1"/>
      <c r="F526" s="1"/>
      <c r="G526" s="1"/>
      <c r="H526" s="2"/>
      <c r="I526" s="64"/>
      <c r="J526" s="14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>
      <c r="A527" s="1"/>
      <c r="B527" s="1"/>
      <c r="C527" s="1"/>
      <c r="D527" s="1"/>
      <c r="E527" s="1"/>
      <c r="F527" s="1"/>
      <c r="G527" s="1"/>
      <c r="H527" s="2"/>
      <c r="I527" s="64"/>
      <c r="J527" s="14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>
      <c r="A528" s="1"/>
      <c r="B528" s="1"/>
      <c r="C528" s="1"/>
      <c r="D528" s="1"/>
      <c r="E528" s="1"/>
      <c r="F528" s="1"/>
      <c r="G528" s="1"/>
      <c r="H528" s="2"/>
      <c r="I528" s="64"/>
      <c r="J528" s="14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>
      <c r="A529" s="1"/>
      <c r="B529" s="1"/>
      <c r="C529" s="1"/>
      <c r="D529" s="1"/>
      <c r="E529" s="1"/>
      <c r="F529" s="1"/>
      <c r="G529" s="1"/>
      <c r="H529" s="2"/>
      <c r="I529" s="64"/>
      <c r="J529" s="14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>
      <c r="A530" s="1"/>
      <c r="B530" s="1"/>
      <c r="C530" s="1"/>
      <c r="D530" s="1"/>
      <c r="E530" s="1"/>
      <c r="F530" s="1"/>
      <c r="G530" s="1"/>
      <c r="H530" s="2"/>
      <c r="I530" s="64"/>
      <c r="J530" s="14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>
      <c r="A531" s="1"/>
      <c r="B531" s="1"/>
      <c r="C531" s="1"/>
      <c r="D531" s="1"/>
      <c r="E531" s="1"/>
      <c r="F531" s="1"/>
      <c r="G531" s="1"/>
      <c r="H531" s="2"/>
      <c r="I531" s="64"/>
      <c r="J531" s="14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>
      <c r="A532" s="1"/>
      <c r="B532" s="1"/>
      <c r="C532" s="1"/>
      <c r="D532" s="1"/>
      <c r="E532" s="1"/>
      <c r="F532" s="1"/>
      <c r="G532" s="1"/>
      <c r="H532" s="2"/>
      <c r="I532" s="64"/>
      <c r="J532" s="14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>
      <c r="A533" s="1"/>
      <c r="B533" s="1"/>
      <c r="C533" s="1"/>
      <c r="D533" s="1"/>
      <c r="E533" s="1"/>
      <c r="F533" s="1"/>
      <c r="G533" s="1"/>
      <c r="H533" s="2"/>
      <c r="I533" s="64"/>
      <c r="J533" s="14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>
      <c r="A534" s="1"/>
      <c r="B534" s="1"/>
      <c r="C534" s="1"/>
      <c r="D534" s="1"/>
      <c r="E534" s="1"/>
      <c r="F534" s="1"/>
      <c r="G534" s="1"/>
      <c r="H534" s="2"/>
      <c r="I534" s="64"/>
      <c r="J534" s="14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>
      <c r="A535" s="1"/>
      <c r="B535" s="1"/>
      <c r="C535" s="1"/>
      <c r="D535" s="1"/>
      <c r="E535" s="1"/>
      <c r="F535" s="1"/>
      <c r="G535" s="1"/>
      <c r="H535" s="2"/>
      <c r="I535" s="64"/>
      <c r="J535" s="14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>
      <c r="A536" s="1"/>
      <c r="B536" s="1"/>
      <c r="C536" s="1"/>
      <c r="D536" s="1"/>
      <c r="E536" s="1"/>
      <c r="F536" s="1"/>
      <c r="G536" s="1"/>
      <c r="H536" s="2"/>
      <c r="I536" s="64"/>
      <c r="J536" s="14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>
      <c r="A537" s="1"/>
      <c r="B537" s="1"/>
      <c r="C537" s="1"/>
      <c r="D537" s="1"/>
      <c r="E537" s="1"/>
      <c r="F537" s="1"/>
      <c r="G537" s="1"/>
      <c r="H537" s="2"/>
      <c r="I537" s="64"/>
      <c r="J537" s="14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>
      <c r="A538" s="1"/>
      <c r="B538" s="1"/>
      <c r="C538" s="1"/>
      <c r="D538" s="1"/>
      <c r="E538" s="1"/>
      <c r="F538" s="1"/>
      <c r="G538" s="1"/>
      <c r="H538" s="2"/>
      <c r="I538" s="64"/>
      <c r="J538" s="14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>
      <c r="A539" s="1"/>
      <c r="B539" s="1"/>
      <c r="C539" s="1"/>
      <c r="D539" s="1"/>
      <c r="E539" s="1"/>
      <c r="F539" s="1"/>
      <c r="G539" s="1"/>
      <c r="H539" s="2"/>
      <c r="I539" s="64"/>
      <c r="J539" s="14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>
      <c r="A540" s="1"/>
      <c r="B540" s="1"/>
      <c r="C540" s="1"/>
      <c r="D540" s="1"/>
      <c r="E540" s="1"/>
      <c r="F540" s="1"/>
      <c r="G540" s="1"/>
      <c r="H540" s="2"/>
      <c r="I540" s="64"/>
      <c r="J540" s="14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>
      <c r="A541" s="1"/>
      <c r="B541" s="1"/>
      <c r="C541" s="1"/>
      <c r="D541" s="1"/>
      <c r="E541" s="1"/>
      <c r="F541" s="1"/>
      <c r="G541" s="1"/>
      <c r="H541" s="2"/>
      <c r="I541" s="64"/>
      <c r="J541" s="14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>
      <c r="A542" s="1"/>
      <c r="B542" s="1"/>
      <c r="C542" s="1"/>
      <c r="D542" s="1"/>
      <c r="E542" s="1"/>
      <c r="F542" s="1"/>
      <c r="G542" s="1"/>
      <c r="H542" s="2"/>
      <c r="I542" s="64"/>
      <c r="J542" s="14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>
      <c r="A543" s="1"/>
      <c r="B543" s="1"/>
      <c r="C543" s="1"/>
      <c r="D543" s="1"/>
      <c r="E543" s="1"/>
      <c r="F543" s="1"/>
      <c r="G543" s="1"/>
      <c r="H543" s="2"/>
      <c r="I543" s="64"/>
      <c r="J543" s="14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>
      <c r="A544" s="1"/>
      <c r="B544" s="1"/>
      <c r="C544" s="1"/>
      <c r="D544" s="1"/>
      <c r="E544" s="1"/>
      <c r="F544" s="1"/>
      <c r="G544" s="1"/>
      <c r="H544" s="2"/>
      <c r="I544" s="64"/>
      <c r="J544" s="14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>
      <c r="A545" s="1"/>
      <c r="B545" s="1"/>
      <c r="C545" s="1"/>
      <c r="D545" s="1"/>
      <c r="E545" s="1"/>
      <c r="F545" s="1"/>
      <c r="G545" s="1"/>
      <c r="H545" s="2"/>
      <c r="I545" s="64"/>
      <c r="J545" s="14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>
      <c r="A546" s="1"/>
      <c r="B546" s="1"/>
      <c r="C546" s="1"/>
      <c r="D546" s="1"/>
      <c r="E546" s="1"/>
      <c r="F546" s="1"/>
      <c r="G546" s="1"/>
      <c r="H546" s="2"/>
      <c r="I546" s="64"/>
      <c r="J546" s="14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>
      <c r="A547" s="1"/>
      <c r="B547" s="1"/>
      <c r="C547" s="1"/>
      <c r="D547" s="1"/>
      <c r="E547" s="1"/>
      <c r="F547" s="1"/>
      <c r="G547" s="1"/>
      <c r="H547" s="2"/>
      <c r="I547" s="64"/>
      <c r="J547" s="14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>
      <c r="A548" s="1"/>
      <c r="B548" s="1"/>
      <c r="C548" s="1"/>
      <c r="D548" s="1"/>
      <c r="E548" s="1"/>
      <c r="F548" s="1"/>
      <c r="G548" s="1"/>
      <c r="H548" s="2"/>
      <c r="I548" s="64"/>
      <c r="J548" s="14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>
      <c r="A549" s="1"/>
      <c r="B549" s="1"/>
      <c r="C549" s="1"/>
      <c r="D549" s="1"/>
      <c r="E549" s="1"/>
      <c r="F549" s="1"/>
      <c r="G549" s="1"/>
      <c r="H549" s="2"/>
      <c r="I549" s="64"/>
      <c r="J549" s="14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>
      <c r="A550" s="1"/>
      <c r="B550" s="1"/>
      <c r="C550" s="1"/>
      <c r="D550" s="1"/>
      <c r="E550" s="1"/>
      <c r="F550" s="1"/>
      <c r="G550" s="1"/>
      <c r="H550" s="2"/>
      <c r="I550" s="64"/>
      <c r="J550" s="14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>
      <c r="A551" s="1"/>
      <c r="B551" s="1"/>
      <c r="C551" s="1"/>
      <c r="D551" s="1"/>
      <c r="E551" s="1"/>
      <c r="F551" s="1"/>
      <c r="G551" s="1"/>
      <c r="H551" s="2"/>
      <c r="I551" s="64"/>
      <c r="J551" s="14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>
      <c r="A552" s="1"/>
      <c r="B552" s="1"/>
      <c r="C552" s="1"/>
      <c r="D552" s="1"/>
      <c r="E552" s="1"/>
      <c r="F552" s="1"/>
      <c r="G552" s="1"/>
      <c r="H552" s="2"/>
      <c r="I552" s="64"/>
      <c r="J552" s="14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>
      <c r="A553" s="1"/>
      <c r="B553" s="1"/>
      <c r="C553" s="1"/>
      <c r="D553" s="1"/>
      <c r="E553" s="1"/>
      <c r="F553" s="1"/>
      <c r="G553" s="1"/>
      <c r="H553" s="2"/>
      <c r="I553" s="64"/>
      <c r="J553" s="14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>
      <c r="A554" s="1"/>
      <c r="B554" s="1"/>
      <c r="C554" s="1"/>
      <c r="D554" s="1"/>
      <c r="E554" s="1"/>
      <c r="F554" s="1"/>
      <c r="G554" s="1"/>
      <c r="H554" s="2"/>
      <c r="I554" s="64"/>
      <c r="J554" s="14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>
      <c r="A555" s="1"/>
      <c r="B555" s="1"/>
      <c r="C555" s="1"/>
      <c r="D555" s="1"/>
      <c r="E555" s="1"/>
      <c r="F555" s="1"/>
      <c r="G555" s="1"/>
      <c r="H555" s="2"/>
      <c r="I555" s="64"/>
      <c r="J555" s="14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>
      <c r="A556" s="1"/>
      <c r="B556" s="1"/>
      <c r="C556" s="1"/>
      <c r="D556" s="1"/>
      <c r="E556" s="1"/>
      <c r="F556" s="1"/>
      <c r="G556" s="1"/>
      <c r="H556" s="2"/>
      <c r="I556" s="64"/>
      <c r="J556" s="14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>
      <c r="A557" s="1"/>
      <c r="B557" s="1"/>
      <c r="C557" s="1"/>
      <c r="D557" s="1"/>
      <c r="E557" s="1"/>
      <c r="F557" s="1"/>
      <c r="G557" s="1"/>
      <c r="H557" s="2"/>
      <c r="I557" s="64"/>
      <c r="J557" s="14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>
      <c r="A558" s="1"/>
      <c r="B558" s="1"/>
      <c r="C558" s="1"/>
      <c r="D558" s="1"/>
      <c r="E558" s="1"/>
      <c r="F558" s="1"/>
      <c r="G558" s="1"/>
      <c r="H558" s="2"/>
      <c r="I558" s="64"/>
      <c r="J558" s="14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>
      <c r="A559" s="1"/>
      <c r="B559" s="1"/>
      <c r="C559" s="1"/>
      <c r="D559" s="1"/>
      <c r="E559" s="1"/>
      <c r="F559" s="1"/>
      <c r="G559" s="1"/>
      <c r="H559" s="2"/>
      <c r="I559" s="64"/>
      <c r="J559" s="14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>
      <c r="A560" s="1"/>
      <c r="B560" s="1"/>
      <c r="C560" s="1"/>
      <c r="D560" s="1"/>
      <c r="E560" s="1"/>
      <c r="F560" s="1"/>
      <c r="G560" s="1"/>
      <c r="H560" s="2"/>
      <c r="I560" s="64"/>
      <c r="J560" s="14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>
      <c r="A561" s="1"/>
      <c r="B561" s="1"/>
      <c r="C561" s="1"/>
      <c r="D561" s="1"/>
      <c r="E561" s="1"/>
      <c r="F561" s="1"/>
      <c r="G561" s="1"/>
      <c r="H561" s="2"/>
      <c r="I561" s="64"/>
      <c r="J561" s="14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>
      <c r="A562" s="1"/>
      <c r="B562" s="1"/>
      <c r="C562" s="1"/>
      <c r="D562" s="1"/>
      <c r="E562" s="1"/>
      <c r="F562" s="1"/>
      <c r="G562" s="1"/>
      <c r="H562" s="2"/>
      <c r="I562" s="64"/>
      <c r="J562" s="14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>
      <c r="A563" s="1"/>
      <c r="B563" s="1"/>
      <c r="C563" s="1"/>
      <c r="D563" s="1"/>
      <c r="E563" s="1"/>
      <c r="F563" s="1"/>
      <c r="G563" s="1"/>
      <c r="H563" s="2"/>
      <c r="I563" s="64"/>
      <c r="J563" s="14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>
      <c r="A564" s="1"/>
      <c r="B564" s="1"/>
      <c r="C564" s="1"/>
      <c r="D564" s="1"/>
      <c r="E564" s="1"/>
      <c r="F564" s="1"/>
      <c r="G564" s="1"/>
      <c r="H564" s="2"/>
      <c r="I564" s="64"/>
      <c r="J564" s="14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>
      <c r="A565" s="1"/>
      <c r="B565" s="1"/>
      <c r="C565" s="1"/>
      <c r="D565" s="1"/>
      <c r="E565" s="1"/>
      <c r="F565" s="1"/>
      <c r="G565" s="1"/>
      <c r="H565" s="2"/>
      <c r="I565" s="64"/>
      <c r="J565" s="14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>
      <c r="A566" s="1"/>
      <c r="B566" s="1"/>
      <c r="C566" s="1"/>
      <c r="D566" s="1"/>
      <c r="E566" s="1"/>
      <c r="F566" s="1"/>
      <c r="G566" s="1"/>
      <c r="H566" s="2"/>
      <c r="I566" s="64"/>
      <c r="J566" s="14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>
      <c r="A567" s="1"/>
      <c r="B567" s="1"/>
      <c r="C567" s="1"/>
      <c r="D567" s="1"/>
      <c r="E567" s="1"/>
      <c r="F567" s="1"/>
      <c r="G567" s="1"/>
      <c r="H567" s="2"/>
      <c r="I567" s="64"/>
      <c r="J567" s="14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>
      <c r="A568" s="1"/>
      <c r="B568" s="1"/>
      <c r="C568" s="1"/>
      <c r="D568" s="1"/>
      <c r="E568" s="1"/>
      <c r="F568" s="1"/>
      <c r="G568" s="1"/>
      <c r="H568" s="2"/>
      <c r="I568" s="64"/>
      <c r="J568" s="14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>
      <c r="A569" s="1"/>
      <c r="B569" s="1"/>
      <c r="C569" s="1"/>
      <c r="D569" s="1"/>
      <c r="E569" s="1"/>
      <c r="F569" s="1"/>
      <c r="G569" s="1"/>
      <c r="H569" s="2"/>
      <c r="I569" s="64"/>
      <c r="J569" s="14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>
      <c r="A570" s="1"/>
      <c r="B570" s="1"/>
      <c r="C570" s="1"/>
      <c r="D570" s="1"/>
      <c r="E570" s="1"/>
      <c r="F570" s="1"/>
      <c r="G570" s="1"/>
      <c r="H570" s="2"/>
      <c r="I570" s="64"/>
      <c r="J570" s="14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>
      <c r="A571" s="1"/>
      <c r="B571" s="1"/>
      <c r="C571" s="1"/>
      <c r="D571" s="1"/>
      <c r="E571" s="1"/>
      <c r="F571" s="1"/>
      <c r="G571" s="1"/>
      <c r="H571" s="2"/>
      <c r="I571" s="64"/>
      <c r="J571" s="14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>
      <c r="A572" s="1"/>
      <c r="B572" s="1"/>
      <c r="C572" s="1"/>
      <c r="D572" s="1"/>
      <c r="E572" s="1"/>
      <c r="F572" s="1"/>
      <c r="G572" s="1"/>
      <c r="H572" s="2"/>
      <c r="I572" s="64"/>
      <c r="J572" s="14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>
      <c r="A573" s="1"/>
      <c r="B573" s="1"/>
      <c r="C573" s="1"/>
      <c r="D573" s="1"/>
      <c r="E573" s="1"/>
      <c r="F573" s="1"/>
      <c r="G573" s="1"/>
      <c r="H573" s="2"/>
      <c r="I573" s="64"/>
      <c r="J573" s="14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>
      <c r="A574" s="1"/>
      <c r="B574" s="1"/>
      <c r="C574" s="1"/>
      <c r="D574" s="1"/>
      <c r="E574" s="1"/>
      <c r="F574" s="1"/>
      <c r="G574" s="1"/>
      <c r="H574" s="2"/>
      <c r="I574" s="64"/>
      <c r="J574" s="14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>
      <c r="A575" s="1"/>
      <c r="B575" s="1"/>
      <c r="C575" s="1"/>
      <c r="D575" s="1"/>
      <c r="E575" s="1"/>
      <c r="F575" s="1"/>
      <c r="G575" s="1"/>
      <c r="H575" s="2"/>
      <c r="I575" s="64"/>
      <c r="J575" s="14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>
      <c r="A576" s="1"/>
      <c r="B576" s="1"/>
      <c r="C576" s="1"/>
      <c r="D576" s="1"/>
      <c r="E576" s="1"/>
      <c r="F576" s="1"/>
      <c r="G576" s="1"/>
      <c r="H576" s="2"/>
      <c r="I576" s="64"/>
      <c r="J576" s="14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>
      <c r="A577" s="1"/>
      <c r="B577" s="1"/>
      <c r="C577" s="1"/>
      <c r="D577" s="1"/>
      <c r="E577" s="1"/>
      <c r="F577" s="1"/>
      <c r="G577" s="1"/>
      <c r="H577" s="2"/>
      <c r="I577" s="64"/>
      <c r="J577" s="14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>
      <c r="A578" s="1"/>
      <c r="B578" s="1"/>
      <c r="C578" s="1"/>
      <c r="D578" s="1"/>
      <c r="E578" s="1"/>
      <c r="F578" s="1"/>
      <c r="G578" s="1"/>
      <c r="H578" s="2"/>
      <c r="I578" s="64"/>
      <c r="J578" s="14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>
      <c r="A579" s="1"/>
      <c r="B579" s="1"/>
      <c r="C579" s="1"/>
      <c r="D579" s="1"/>
      <c r="E579" s="1"/>
      <c r="F579" s="1"/>
      <c r="G579" s="1"/>
      <c r="H579" s="2"/>
      <c r="I579" s="64"/>
      <c r="J579" s="14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>
      <c r="A580" s="1"/>
      <c r="B580" s="1"/>
      <c r="C580" s="1"/>
      <c r="D580" s="1"/>
      <c r="E580" s="1"/>
      <c r="F580" s="1"/>
      <c r="G580" s="1"/>
      <c r="H580" s="2"/>
      <c r="I580" s="64"/>
      <c r="J580" s="14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>
      <c r="A581" s="1"/>
      <c r="B581" s="1"/>
      <c r="C581" s="1"/>
      <c r="D581" s="1"/>
      <c r="E581" s="1"/>
      <c r="F581" s="1"/>
      <c r="G581" s="1"/>
      <c r="H581" s="2"/>
      <c r="I581" s="64"/>
      <c r="J581" s="14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>
      <c r="A582" s="1"/>
      <c r="B582" s="1"/>
      <c r="C582" s="1"/>
      <c r="D582" s="1"/>
      <c r="E582" s="1"/>
      <c r="F582" s="1"/>
      <c r="G582" s="1"/>
      <c r="H582" s="2"/>
      <c r="I582" s="64"/>
      <c r="J582" s="14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>
      <c r="A583" s="1"/>
      <c r="B583" s="1"/>
      <c r="C583" s="1"/>
      <c r="D583" s="1"/>
      <c r="E583" s="1"/>
      <c r="F583" s="1"/>
      <c r="G583" s="1"/>
      <c r="H583" s="2"/>
      <c r="I583" s="64"/>
      <c r="J583" s="14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>
      <c r="A584" s="1"/>
      <c r="B584" s="1"/>
      <c r="C584" s="1"/>
      <c r="D584" s="1"/>
      <c r="E584" s="1"/>
      <c r="F584" s="1"/>
      <c r="G584" s="1"/>
      <c r="H584" s="2"/>
      <c r="I584" s="64"/>
      <c r="J584" s="14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>
      <c r="A585" s="1"/>
      <c r="B585" s="1"/>
      <c r="C585" s="1"/>
      <c r="D585" s="1"/>
      <c r="E585" s="1"/>
      <c r="F585" s="1"/>
      <c r="G585" s="1"/>
      <c r="H585" s="2"/>
      <c r="I585" s="64"/>
      <c r="J585" s="14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>
      <c r="A586" s="1"/>
      <c r="B586" s="1"/>
      <c r="C586" s="1"/>
      <c r="D586" s="1"/>
      <c r="E586" s="1"/>
      <c r="F586" s="1"/>
      <c r="G586" s="1"/>
      <c r="H586" s="2"/>
      <c r="I586" s="64"/>
      <c r="J586" s="14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>
      <c r="A587" s="1"/>
      <c r="B587" s="1"/>
      <c r="C587" s="1"/>
      <c r="D587" s="1"/>
      <c r="E587" s="1"/>
      <c r="F587" s="1"/>
      <c r="G587" s="1"/>
      <c r="H587" s="2"/>
      <c r="I587" s="64"/>
      <c r="J587" s="14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>
      <c r="A588" s="1"/>
      <c r="B588" s="1"/>
      <c r="C588" s="1"/>
      <c r="D588" s="1"/>
      <c r="E588" s="1"/>
      <c r="F588" s="1"/>
      <c r="G588" s="1"/>
      <c r="H588" s="2"/>
      <c r="I588" s="64"/>
      <c r="J588" s="14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>
      <c r="A589" s="1"/>
      <c r="B589" s="1"/>
      <c r="C589" s="1"/>
      <c r="D589" s="1"/>
      <c r="E589" s="1"/>
      <c r="F589" s="1"/>
      <c r="G589" s="1"/>
      <c r="H589" s="2"/>
      <c r="I589" s="64"/>
      <c r="J589" s="14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>
      <c r="A590" s="1"/>
      <c r="B590" s="1"/>
      <c r="C590" s="1"/>
      <c r="D590" s="1"/>
      <c r="E590" s="1"/>
      <c r="F590" s="1"/>
      <c r="G590" s="1"/>
      <c r="H590" s="2"/>
      <c r="I590" s="64"/>
      <c r="J590" s="14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>
      <c r="A591" s="1"/>
      <c r="B591" s="1"/>
      <c r="C591" s="1"/>
      <c r="D591" s="1"/>
      <c r="E591" s="1"/>
      <c r="F591" s="1"/>
      <c r="G591" s="1"/>
      <c r="H591" s="2"/>
      <c r="I591" s="64"/>
      <c r="J591" s="14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>
      <c r="A592" s="1"/>
      <c r="B592" s="1"/>
      <c r="C592" s="1"/>
      <c r="D592" s="1"/>
      <c r="E592" s="1"/>
      <c r="F592" s="1"/>
      <c r="G592" s="1"/>
      <c r="H592" s="2"/>
      <c r="I592" s="64"/>
      <c r="J592" s="14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>
      <c r="A593" s="1"/>
      <c r="B593" s="1"/>
      <c r="C593" s="1"/>
      <c r="D593" s="1"/>
      <c r="E593" s="1"/>
      <c r="F593" s="1"/>
      <c r="G593" s="1"/>
      <c r="H593" s="2"/>
      <c r="I593" s="64"/>
      <c r="J593" s="14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>
      <c r="A594" s="1"/>
      <c r="B594" s="1"/>
      <c r="C594" s="1"/>
      <c r="D594" s="1"/>
      <c r="E594" s="1"/>
      <c r="F594" s="1"/>
      <c r="G594" s="1"/>
      <c r="H594" s="2"/>
      <c r="I594" s="64"/>
      <c r="J594" s="14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>
      <c r="A595" s="1"/>
      <c r="B595" s="1"/>
      <c r="C595" s="1"/>
      <c r="D595" s="1"/>
      <c r="E595" s="1"/>
      <c r="F595" s="1"/>
      <c r="G595" s="1"/>
      <c r="H595" s="2"/>
      <c r="I595" s="64"/>
      <c r="J595" s="14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>
      <c r="A596" s="1"/>
      <c r="B596" s="1"/>
      <c r="C596" s="1"/>
      <c r="D596" s="1"/>
      <c r="E596" s="1"/>
      <c r="F596" s="1"/>
      <c r="G596" s="1"/>
      <c r="H596" s="2"/>
      <c r="I596" s="64"/>
      <c r="J596" s="14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>
      <c r="A597" s="1"/>
      <c r="B597" s="1"/>
      <c r="C597" s="1"/>
      <c r="D597" s="1"/>
      <c r="E597" s="1"/>
      <c r="F597" s="1"/>
      <c r="G597" s="1"/>
      <c r="H597" s="2"/>
      <c r="I597" s="64"/>
      <c r="J597" s="14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>
      <c r="A598" s="1"/>
      <c r="B598" s="1"/>
      <c r="C598" s="1"/>
      <c r="D598" s="1"/>
      <c r="E598" s="1"/>
      <c r="F598" s="1"/>
      <c r="G598" s="1"/>
      <c r="H598" s="2"/>
      <c r="I598" s="64"/>
      <c r="J598" s="14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>
      <c r="A599" s="1"/>
      <c r="B599" s="1"/>
      <c r="C599" s="1"/>
      <c r="D599" s="1"/>
      <c r="E599" s="1"/>
      <c r="F599" s="1"/>
      <c r="G599" s="1"/>
      <c r="H599" s="2"/>
      <c r="I599" s="64"/>
      <c r="J599" s="14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>
      <c r="A600" s="1"/>
      <c r="B600" s="1"/>
      <c r="C600" s="1"/>
      <c r="D600" s="1"/>
      <c r="E600" s="1"/>
      <c r="F600" s="1"/>
      <c r="G600" s="1"/>
      <c r="H600" s="2"/>
      <c r="I600" s="64"/>
      <c r="J600" s="14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>
      <c r="A601" s="1"/>
      <c r="B601" s="1"/>
      <c r="C601" s="1"/>
      <c r="D601" s="1"/>
      <c r="E601" s="1"/>
      <c r="F601" s="1"/>
      <c r="G601" s="1"/>
      <c r="H601" s="2"/>
      <c r="I601" s="64"/>
      <c r="J601" s="14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>
      <c r="A602" s="1"/>
      <c r="B602" s="1"/>
      <c r="C602" s="1"/>
      <c r="D602" s="1"/>
      <c r="E602" s="1"/>
      <c r="F602" s="1"/>
      <c r="G602" s="1"/>
      <c r="H602" s="2"/>
      <c r="I602" s="64"/>
      <c r="J602" s="14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>
      <c r="A603" s="1"/>
      <c r="B603" s="1"/>
      <c r="C603" s="1"/>
      <c r="D603" s="1"/>
      <c r="E603" s="1"/>
      <c r="F603" s="1"/>
      <c r="G603" s="1"/>
      <c r="H603" s="2"/>
      <c r="I603" s="64"/>
      <c r="J603" s="14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>
      <c r="A604" s="1"/>
      <c r="B604" s="1"/>
      <c r="C604" s="1"/>
      <c r="D604" s="1"/>
      <c r="E604" s="1"/>
      <c r="F604" s="1"/>
      <c r="G604" s="1"/>
      <c r="H604" s="2"/>
      <c r="I604" s="64"/>
      <c r="J604" s="14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>
      <c r="A605" s="1"/>
      <c r="B605" s="1"/>
      <c r="C605" s="1"/>
      <c r="D605" s="1"/>
      <c r="E605" s="1"/>
      <c r="F605" s="1"/>
      <c r="G605" s="1"/>
      <c r="H605" s="2"/>
      <c r="I605" s="64"/>
      <c r="J605" s="14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>
      <c r="A606" s="1"/>
      <c r="B606" s="1"/>
      <c r="C606" s="1"/>
      <c r="D606" s="1"/>
      <c r="E606" s="1"/>
      <c r="F606" s="1"/>
      <c r="G606" s="1"/>
      <c r="H606" s="2"/>
      <c r="I606" s="64"/>
      <c r="J606" s="14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>
      <c r="A607" s="1"/>
      <c r="B607" s="1"/>
      <c r="C607" s="1"/>
      <c r="D607" s="1"/>
      <c r="E607" s="1"/>
      <c r="F607" s="1"/>
      <c r="G607" s="1"/>
      <c r="H607" s="2"/>
      <c r="I607" s="64"/>
      <c r="J607" s="14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>
      <c r="A608" s="1"/>
      <c r="B608" s="1"/>
      <c r="C608" s="1"/>
      <c r="D608" s="1"/>
      <c r="E608" s="1"/>
      <c r="F608" s="1"/>
      <c r="G608" s="1"/>
      <c r="H608" s="2"/>
      <c r="I608" s="64"/>
      <c r="J608" s="14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>
      <c r="A609" s="1"/>
      <c r="B609" s="1"/>
      <c r="C609" s="1"/>
      <c r="D609" s="1"/>
      <c r="E609" s="1"/>
      <c r="F609" s="1"/>
      <c r="G609" s="1"/>
      <c r="H609" s="2"/>
      <c r="I609" s="64"/>
      <c r="J609" s="14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>
      <c r="A610" s="1"/>
      <c r="B610" s="1"/>
      <c r="C610" s="1"/>
      <c r="D610" s="1"/>
      <c r="E610" s="1"/>
      <c r="F610" s="1"/>
      <c r="G610" s="1"/>
      <c r="H610" s="2"/>
      <c r="I610" s="64"/>
      <c r="J610" s="14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>
      <c r="A611" s="1"/>
      <c r="B611" s="1"/>
      <c r="C611" s="1"/>
      <c r="D611" s="1"/>
      <c r="E611" s="1"/>
      <c r="F611" s="1"/>
      <c r="G611" s="1"/>
      <c r="H611" s="2"/>
      <c r="I611" s="64"/>
      <c r="J611" s="14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>
      <c r="A612" s="1"/>
      <c r="B612" s="1"/>
      <c r="C612" s="1"/>
      <c r="D612" s="1"/>
      <c r="E612" s="1"/>
      <c r="F612" s="1"/>
      <c r="G612" s="1"/>
      <c r="H612" s="2"/>
      <c r="I612" s="64"/>
      <c r="J612" s="14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>
      <c r="A613" s="1"/>
      <c r="B613" s="1"/>
      <c r="C613" s="1"/>
      <c r="D613" s="1"/>
      <c r="E613" s="1"/>
      <c r="F613" s="1"/>
      <c r="G613" s="1"/>
      <c r="H613" s="2"/>
      <c r="I613" s="64"/>
      <c r="J613" s="14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>
      <c r="A614" s="1"/>
      <c r="B614" s="1"/>
      <c r="C614" s="1"/>
      <c r="D614" s="1"/>
      <c r="E614" s="1"/>
      <c r="F614" s="1"/>
      <c r="G614" s="1"/>
      <c r="H614" s="2"/>
      <c r="I614" s="64"/>
      <c r="J614" s="14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>
      <c r="A615" s="1"/>
      <c r="B615" s="1"/>
      <c r="C615" s="1"/>
      <c r="D615" s="1"/>
      <c r="E615" s="1"/>
      <c r="F615" s="1"/>
      <c r="G615" s="1"/>
      <c r="H615" s="2"/>
      <c r="I615" s="64"/>
      <c r="J615" s="14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>
      <c r="A616" s="1"/>
      <c r="B616" s="1"/>
      <c r="C616" s="1"/>
      <c r="D616" s="1"/>
      <c r="E616" s="1"/>
      <c r="F616" s="1"/>
      <c r="G616" s="1"/>
      <c r="H616" s="2"/>
      <c r="I616" s="64"/>
      <c r="J616" s="14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>
      <c r="A617" s="1"/>
      <c r="B617" s="1"/>
      <c r="C617" s="1"/>
      <c r="D617" s="1"/>
      <c r="E617" s="1"/>
      <c r="F617" s="1"/>
      <c r="G617" s="1"/>
      <c r="H617" s="2"/>
      <c r="I617" s="64"/>
      <c r="J617" s="14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>
      <c r="A618" s="1"/>
      <c r="B618" s="1"/>
      <c r="C618" s="1"/>
      <c r="D618" s="1"/>
      <c r="E618" s="1"/>
      <c r="F618" s="1"/>
      <c r="G618" s="1"/>
      <c r="H618" s="2"/>
      <c r="I618" s="64"/>
      <c r="J618" s="14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>
      <c r="A619" s="1"/>
      <c r="B619" s="1"/>
      <c r="C619" s="1"/>
      <c r="D619" s="1"/>
      <c r="E619" s="1"/>
      <c r="F619" s="1"/>
      <c r="G619" s="1"/>
      <c r="H619" s="2"/>
      <c r="I619" s="64"/>
      <c r="J619" s="14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>
      <c r="A620" s="1"/>
      <c r="B620" s="1"/>
      <c r="C620" s="1"/>
      <c r="D620" s="1"/>
      <c r="E620" s="1"/>
      <c r="F620" s="1"/>
      <c r="G620" s="1"/>
      <c r="H620" s="2"/>
      <c r="I620" s="64"/>
      <c r="J620" s="14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>
      <c r="A621" s="1"/>
      <c r="B621" s="1"/>
      <c r="C621" s="1"/>
      <c r="D621" s="1"/>
      <c r="E621" s="1"/>
      <c r="F621" s="1"/>
      <c r="G621" s="1"/>
      <c r="H621" s="2"/>
      <c r="I621" s="64"/>
      <c r="J621" s="14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>
      <c r="A622" s="1"/>
      <c r="B622" s="1"/>
      <c r="C622" s="1"/>
      <c r="D622" s="1"/>
      <c r="E622" s="1"/>
      <c r="F622" s="1"/>
      <c r="G622" s="1"/>
      <c r="H622" s="2"/>
      <c r="I622" s="64"/>
      <c r="J622" s="14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>
      <c r="A623" s="1"/>
      <c r="B623" s="1"/>
      <c r="C623" s="1"/>
      <c r="D623" s="1"/>
      <c r="E623" s="1"/>
      <c r="F623" s="1"/>
      <c r="G623" s="1"/>
      <c r="H623" s="2"/>
      <c r="I623" s="64"/>
      <c r="J623" s="14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>
      <c r="A624" s="1"/>
      <c r="B624" s="1"/>
      <c r="C624" s="1"/>
      <c r="D624" s="1"/>
      <c r="E624" s="1"/>
      <c r="F624" s="1"/>
      <c r="G624" s="1"/>
      <c r="H624" s="2"/>
      <c r="I624" s="64"/>
      <c r="J624" s="14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>
      <c r="A625" s="1"/>
      <c r="B625" s="1"/>
      <c r="C625" s="1"/>
      <c r="D625" s="1"/>
      <c r="E625" s="1"/>
      <c r="F625" s="1"/>
      <c r="G625" s="1"/>
      <c r="H625" s="2"/>
      <c r="I625" s="64"/>
      <c r="J625" s="14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>
      <c r="A626" s="1"/>
      <c r="B626" s="1"/>
      <c r="C626" s="1"/>
      <c r="D626" s="1"/>
      <c r="E626" s="1"/>
      <c r="F626" s="1"/>
      <c r="G626" s="1"/>
      <c r="H626" s="2"/>
      <c r="I626" s="64"/>
      <c r="J626" s="14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>
      <c r="A627" s="1"/>
      <c r="B627" s="1"/>
      <c r="C627" s="1"/>
      <c r="D627" s="1"/>
      <c r="E627" s="1"/>
      <c r="F627" s="1"/>
      <c r="G627" s="1"/>
      <c r="H627" s="2"/>
      <c r="I627" s="64"/>
      <c r="J627" s="14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>
      <c r="A628" s="1"/>
      <c r="B628" s="1"/>
      <c r="C628" s="1"/>
      <c r="D628" s="1"/>
      <c r="E628" s="1"/>
      <c r="F628" s="1"/>
      <c r="G628" s="1"/>
      <c r="H628" s="2"/>
      <c r="I628" s="64"/>
      <c r="J628" s="14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>
      <c r="A629" s="1"/>
      <c r="B629" s="1"/>
      <c r="C629" s="1"/>
      <c r="D629" s="1"/>
      <c r="E629" s="1"/>
      <c r="F629" s="1"/>
      <c r="G629" s="1"/>
      <c r="H629" s="2"/>
      <c r="I629" s="64"/>
      <c r="J629" s="14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>
      <c r="A630" s="1"/>
      <c r="B630" s="1"/>
      <c r="C630" s="1"/>
      <c r="D630" s="1"/>
      <c r="E630" s="1"/>
      <c r="F630" s="1"/>
      <c r="G630" s="1"/>
      <c r="H630" s="2"/>
      <c r="I630" s="64"/>
      <c r="J630" s="14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>
      <c r="A631" s="1"/>
      <c r="B631" s="1"/>
      <c r="C631" s="1"/>
      <c r="D631" s="1"/>
      <c r="E631" s="1"/>
      <c r="F631" s="1"/>
      <c r="G631" s="1"/>
      <c r="H631" s="2"/>
      <c r="I631" s="64"/>
      <c r="J631" s="14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>
      <c r="A632" s="1"/>
      <c r="B632" s="1"/>
      <c r="C632" s="1"/>
      <c r="D632" s="1"/>
      <c r="E632" s="1"/>
      <c r="F632" s="1"/>
      <c r="G632" s="1"/>
      <c r="H632" s="2"/>
      <c r="I632" s="64"/>
      <c r="J632" s="14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>
      <c r="A633" s="1"/>
      <c r="B633" s="1"/>
      <c r="C633" s="1"/>
      <c r="D633" s="1"/>
      <c r="E633" s="1"/>
      <c r="F633" s="1"/>
      <c r="G633" s="1"/>
      <c r="H633" s="2"/>
      <c r="I633" s="64"/>
      <c r="J633" s="14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>
      <c r="A634" s="1"/>
      <c r="B634" s="1"/>
      <c r="C634" s="1"/>
      <c r="D634" s="1"/>
      <c r="E634" s="1"/>
      <c r="F634" s="1"/>
      <c r="G634" s="1"/>
      <c r="H634" s="2"/>
      <c r="I634" s="64"/>
      <c r="J634" s="14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>
      <c r="A635" s="1"/>
      <c r="B635" s="1"/>
      <c r="C635" s="1"/>
      <c r="D635" s="1"/>
      <c r="E635" s="1"/>
      <c r="F635" s="1"/>
      <c r="G635" s="1"/>
      <c r="H635" s="2"/>
      <c r="I635" s="64"/>
      <c r="J635" s="14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>
      <c r="A636" s="1"/>
      <c r="B636" s="1"/>
      <c r="C636" s="1"/>
      <c r="D636" s="1"/>
      <c r="E636" s="1"/>
      <c r="F636" s="1"/>
      <c r="G636" s="1"/>
      <c r="H636" s="2"/>
      <c r="I636" s="64"/>
      <c r="J636" s="14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>
      <c r="A637" s="1"/>
      <c r="B637" s="1"/>
      <c r="C637" s="1"/>
      <c r="D637" s="1"/>
      <c r="E637" s="1"/>
      <c r="F637" s="1"/>
      <c r="G637" s="1"/>
      <c r="H637" s="2"/>
      <c r="I637" s="64"/>
      <c r="J637" s="14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>
      <c r="A638" s="1"/>
      <c r="B638" s="1"/>
      <c r="C638" s="1"/>
      <c r="D638" s="1"/>
      <c r="E638" s="1"/>
      <c r="F638" s="1"/>
      <c r="G638" s="1"/>
      <c r="H638" s="2"/>
      <c r="I638" s="64"/>
      <c r="J638" s="14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>
      <c r="A639" s="1"/>
      <c r="B639" s="1"/>
      <c r="C639" s="1"/>
      <c r="D639" s="1"/>
      <c r="E639" s="1"/>
      <c r="F639" s="1"/>
      <c r="G639" s="1"/>
      <c r="H639" s="2"/>
      <c r="I639" s="64"/>
      <c r="J639" s="14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>
      <c r="A640" s="1"/>
      <c r="B640" s="1"/>
      <c r="C640" s="1"/>
      <c r="D640" s="1"/>
      <c r="E640" s="1"/>
      <c r="F640" s="1"/>
      <c r="G640" s="1"/>
      <c r="H640" s="2"/>
      <c r="I640" s="64"/>
      <c r="J640" s="14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>
      <c r="A641" s="1"/>
      <c r="B641" s="1"/>
      <c r="C641" s="1"/>
      <c r="D641" s="1"/>
      <c r="E641" s="1"/>
      <c r="F641" s="1"/>
      <c r="G641" s="1"/>
      <c r="H641" s="2"/>
      <c r="I641" s="64"/>
      <c r="J641" s="14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>
      <c r="A642" s="1"/>
      <c r="B642" s="1"/>
      <c r="C642" s="1"/>
      <c r="D642" s="1"/>
      <c r="E642" s="1"/>
      <c r="F642" s="1"/>
      <c r="G642" s="1"/>
      <c r="H642" s="2"/>
      <c r="I642" s="64"/>
      <c r="J642" s="14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>
      <c r="A643" s="1"/>
      <c r="B643" s="1"/>
      <c r="C643" s="1"/>
      <c r="D643" s="1"/>
      <c r="E643" s="1"/>
      <c r="F643" s="1"/>
      <c r="G643" s="1"/>
      <c r="H643" s="2"/>
      <c r="I643" s="64"/>
      <c r="J643" s="14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>
      <c r="A644" s="1"/>
      <c r="B644" s="1"/>
      <c r="C644" s="1"/>
      <c r="D644" s="1"/>
      <c r="E644" s="1"/>
      <c r="F644" s="1"/>
      <c r="G644" s="1"/>
      <c r="H644" s="2"/>
      <c r="I644" s="64"/>
      <c r="J644" s="14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>
      <c r="A645" s="1"/>
      <c r="B645" s="1"/>
      <c r="C645" s="1"/>
      <c r="D645" s="1"/>
      <c r="E645" s="1"/>
      <c r="F645" s="1"/>
      <c r="G645" s="1"/>
      <c r="H645" s="2"/>
      <c r="I645" s="64"/>
      <c r="J645" s="14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>
      <c r="A646" s="1"/>
      <c r="B646" s="1"/>
      <c r="C646" s="1"/>
      <c r="D646" s="1"/>
      <c r="E646" s="1"/>
      <c r="F646" s="1"/>
      <c r="G646" s="1"/>
      <c r="H646" s="2"/>
      <c r="I646" s="64"/>
      <c r="J646" s="14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>
      <c r="A647" s="1"/>
      <c r="B647" s="1"/>
      <c r="C647" s="1"/>
      <c r="D647" s="1"/>
      <c r="E647" s="1"/>
      <c r="F647" s="1"/>
      <c r="G647" s="1"/>
      <c r="H647" s="2"/>
      <c r="I647" s="64"/>
      <c r="J647" s="14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>
      <c r="A648" s="1"/>
      <c r="B648" s="1"/>
      <c r="C648" s="1"/>
      <c r="D648" s="1"/>
      <c r="E648" s="1"/>
      <c r="F648" s="1"/>
      <c r="G648" s="1"/>
      <c r="H648" s="2"/>
      <c r="I648" s="64"/>
      <c r="J648" s="14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>
      <c r="A649" s="1"/>
      <c r="B649" s="1"/>
      <c r="C649" s="1"/>
      <c r="D649" s="1"/>
      <c r="E649" s="1"/>
      <c r="F649" s="1"/>
      <c r="G649" s="1"/>
      <c r="H649" s="2"/>
      <c r="I649" s="64"/>
      <c r="J649" s="14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>
      <c r="A650" s="1"/>
      <c r="B650" s="1"/>
      <c r="C650" s="1"/>
      <c r="D650" s="1"/>
      <c r="E650" s="1"/>
      <c r="F650" s="1"/>
      <c r="G650" s="1"/>
      <c r="H650" s="2"/>
      <c r="I650" s="64"/>
      <c r="J650" s="14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>
      <c r="A651" s="1"/>
      <c r="B651" s="1"/>
      <c r="C651" s="1"/>
      <c r="D651" s="1"/>
      <c r="E651" s="1"/>
      <c r="F651" s="1"/>
      <c r="G651" s="1"/>
      <c r="H651" s="2"/>
      <c r="I651" s="64"/>
      <c r="J651" s="14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>
      <c r="A652" s="1"/>
      <c r="B652" s="1"/>
      <c r="C652" s="1"/>
      <c r="D652" s="1"/>
      <c r="E652" s="1"/>
      <c r="F652" s="1"/>
      <c r="G652" s="1"/>
      <c r="H652" s="2"/>
      <c r="I652" s="64"/>
      <c r="J652" s="14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>
      <c r="A653" s="1"/>
      <c r="B653" s="1"/>
      <c r="C653" s="1"/>
      <c r="D653" s="1"/>
      <c r="E653" s="1"/>
      <c r="F653" s="1"/>
      <c r="G653" s="1"/>
      <c r="H653" s="2"/>
      <c r="I653" s="64"/>
      <c r="J653" s="14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>
      <c r="A654" s="1"/>
      <c r="B654" s="1"/>
      <c r="C654" s="1"/>
      <c r="D654" s="1"/>
      <c r="E654" s="1"/>
      <c r="F654" s="1"/>
      <c r="G654" s="1"/>
      <c r="H654" s="2"/>
      <c r="I654" s="64"/>
      <c r="J654" s="14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>
      <c r="A655" s="1"/>
      <c r="B655" s="1"/>
      <c r="C655" s="1"/>
      <c r="D655" s="1"/>
      <c r="E655" s="1"/>
      <c r="F655" s="1"/>
      <c r="G655" s="1"/>
      <c r="H655" s="2"/>
      <c r="I655" s="64"/>
      <c r="J655" s="14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>
      <c r="A656" s="1"/>
      <c r="B656" s="1"/>
      <c r="C656" s="1"/>
      <c r="D656" s="1"/>
      <c r="E656" s="1"/>
      <c r="F656" s="1"/>
      <c r="G656" s="1"/>
      <c r="H656" s="2"/>
      <c r="I656" s="64"/>
      <c r="J656" s="14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>
      <c r="A657" s="1"/>
      <c r="B657" s="1"/>
      <c r="C657" s="1"/>
      <c r="D657" s="1"/>
      <c r="E657" s="1"/>
      <c r="F657" s="1"/>
      <c r="G657" s="1"/>
      <c r="H657" s="2"/>
      <c r="I657" s="64"/>
      <c r="J657" s="14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>
      <c r="A658" s="1"/>
      <c r="B658" s="1"/>
      <c r="C658" s="1"/>
      <c r="D658" s="1"/>
      <c r="E658" s="1"/>
      <c r="F658" s="1"/>
      <c r="G658" s="1"/>
      <c r="H658" s="2"/>
      <c r="I658" s="64"/>
      <c r="J658" s="14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>
      <c r="A659" s="1"/>
      <c r="B659" s="1"/>
      <c r="C659" s="1"/>
      <c r="D659" s="1"/>
      <c r="E659" s="1"/>
      <c r="F659" s="1"/>
      <c r="G659" s="1"/>
      <c r="H659" s="2"/>
      <c r="I659" s="64"/>
      <c r="J659" s="14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>
      <c r="A660" s="1"/>
      <c r="B660" s="1"/>
      <c r="C660" s="1"/>
      <c r="D660" s="1"/>
      <c r="E660" s="1"/>
      <c r="F660" s="1"/>
      <c r="G660" s="1"/>
      <c r="H660" s="2"/>
      <c r="I660" s="64"/>
      <c r="J660" s="14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>
      <c r="A661" s="1"/>
      <c r="B661" s="1"/>
      <c r="C661" s="1"/>
      <c r="D661" s="1"/>
      <c r="E661" s="1"/>
      <c r="F661" s="1"/>
      <c r="G661" s="1"/>
      <c r="H661" s="2"/>
      <c r="I661" s="64"/>
      <c r="J661" s="14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>
      <c r="A662" s="1"/>
      <c r="B662" s="1"/>
      <c r="C662" s="1"/>
      <c r="D662" s="1"/>
      <c r="E662" s="1"/>
      <c r="F662" s="1"/>
      <c r="G662" s="1"/>
      <c r="H662" s="2"/>
      <c r="I662" s="64"/>
      <c r="J662" s="14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>
      <c r="A663" s="1"/>
      <c r="B663" s="1"/>
      <c r="C663" s="1"/>
      <c r="D663" s="1"/>
      <c r="E663" s="1"/>
      <c r="F663" s="1"/>
      <c r="G663" s="1"/>
      <c r="H663" s="2"/>
      <c r="I663" s="64"/>
      <c r="J663" s="14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>
      <c r="A664" s="1"/>
      <c r="B664" s="1"/>
      <c r="C664" s="1"/>
      <c r="D664" s="1"/>
      <c r="E664" s="1"/>
      <c r="F664" s="1"/>
      <c r="G664" s="1"/>
      <c r="H664" s="2"/>
      <c r="I664" s="64"/>
      <c r="J664" s="14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>
      <c r="A665" s="1"/>
      <c r="B665" s="1"/>
      <c r="C665" s="1"/>
      <c r="D665" s="1"/>
      <c r="E665" s="1"/>
      <c r="F665" s="1"/>
      <c r="G665" s="1"/>
      <c r="H665" s="2"/>
      <c r="I665" s="64"/>
      <c r="J665" s="14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>
      <c r="A666" s="1"/>
      <c r="B666" s="1"/>
      <c r="C666" s="1"/>
      <c r="D666" s="1"/>
      <c r="E666" s="1"/>
      <c r="F666" s="1"/>
      <c r="G666" s="1"/>
      <c r="H666" s="2"/>
      <c r="I666" s="64"/>
      <c r="J666" s="14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>
      <c r="A667" s="1"/>
      <c r="B667" s="1"/>
      <c r="C667" s="1"/>
      <c r="D667" s="1"/>
      <c r="E667" s="1"/>
      <c r="F667" s="1"/>
      <c r="G667" s="1"/>
      <c r="H667" s="2"/>
      <c r="I667" s="64"/>
      <c r="J667" s="14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>
      <c r="A668" s="1"/>
      <c r="B668" s="1"/>
      <c r="C668" s="1"/>
      <c r="D668" s="1"/>
      <c r="E668" s="1"/>
      <c r="F668" s="1"/>
      <c r="G668" s="1"/>
      <c r="H668" s="2"/>
      <c r="I668" s="64"/>
      <c r="J668" s="14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>
      <c r="A669" s="1"/>
      <c r="B669" s="1"/>
      <c r="C669" s="1"/>
      <c r="D669" s="1"/>
      <c r="E669" s="1"/>
      <c r="F669" s="1"/>
      <c r="G669" s="1"/>
      <c r="H669" s="2"/>
      <c r="I669" s="64"/>
      <c r="J669" s="14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>
      <c r="A670" s="1"/>
      <c r="B670" s="1"/>
      <c r="C670" s="1"/>
      <c r="D670" s="1"/>
      <c r="E670" s="1"/>
      <c r="F670" s="1"/>
      <c r="G670" s="1"/>
      <c r="H670" s="2"/>
      <c r="I670" s="64"/>
      <c r="J670" s="14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>
      <c r="A671" s="1"/>
      <c r="B671" s="1"/>
      <c r="C671" s="1"/>
      <c r="D671" s="1"/>
      <c r="E671" s="1"/>
      <c r="F671" s="1"/>
      <c r="G671" s="1"/>
      <c r="H671" s="2"/>
      <c r="I671" s="64"/>
      <c r="J671" s="14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>
      <c r="A672" s="1"/>
      <c r="B672" s="1"/>
      <c r="C672" s="1"/>
      <c r="D672" s="1"/>
      <c r="E672" s="1"/>
      <c r="F672" s="1"/>
      <c r="G672" s="1"/>
      <c r="H672" s="2"/>
      <c r="I672" s="64"/>
      <c r="J672" s="14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>
      <c r="A673" s="1"/>
      <c r="B673" s="1"/>
      <c r="C673" s="1"/>
      <c r="D673" s="1"/>
      <c r="E673" s="1"/>
      <c r="F673" s="1"/>
      <c r="G673" s="1"/>
      <c r="H673" s="2"/>
      <c r="I673" s="64"/>
      <c r="J673" s="14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>
      <c r="A674" s="1"/>
      <c r="B674" s="1"/>
      <c r="C674" s="1"/>
      <c r="D674" s="1"/>
      <c r="E674" s="1"/>
      <c r="F674" s="1"/>
      <c r="G674" s="1"/>
      <c r="H674" s="2"/>
      <c r="I674" s="64"/>
      <c r="J674" s="14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>
      <c r="A675" s="1"/>
      <c r="B675" s="1"/>
      <c r="C675" s="1"/>
      <c r="D675" s="1"/>
      <c r="E675" s="1"/>
      <c r="F675" s="1"/>
      <c r="G675" s="1"/>
      <c r="H675" s="2"/>
      <c r="I675" s="64"/>
      <c r="J675" s="14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>
      <c r="A676" s="1"/>
      <c r="B676" s="1"/>
      <c r="C676" s="1"/>
      <c r="D676" s="1"/>
      <c r="E676" s="1"/>
      <c r="F676" s="1"/>
      <c r="G676" s="1"/>
      <c r="H676" s="2"/>
      <c r="I676" s="64"/>
      <c r="J676" s="14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>
      <c r="A677" s="1"/>
      <c r="B677" s="1"/>
      <c r="C677" s="1"/>
      <c r="D677" s="1"/>
      <c r="E677" s="1"/>
      <c r="F677" s="1"/>
      <c r="G677" s="1"/>
      <c r="H677" s="2"/>
      <c r="I677" s="64"/>
      <c r="J677" s="14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>
      <c r="A678" s="1"/>
      <c r="B678" s="1"/>
      <c r="C678" s="1"/>
      <c r="D678" s="1"/>
      <c r="E678" s="1"/>
      <c r="F678" s="1"/>
      <c r="G678" s="1"/>
      <c r="H678" s="2"/>
      <c r="I678" s="64"/>
      <c r="J678" s="14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>
      <c r="A679" s="1"/>
      <c r="B679" s="1"/>
      <c r="C679" s="1"/>
      <c r="D679" s="1"/>
      <c r="E679" s="1"/>
      <c r="F679" s="1"/>
      <c r="G679" s="1"/>
      <c r="H679" s="2"/>
      <c r="I679" s="64"/>
      <c r="J679" s="14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>
      <c r="A680" s="1"/>
      <c r="B680" s="1"/>
      <c r="C680" s="1"/>
      <c r="D680" s="1"/>
      <c r="E680" s="1"/>
      <c r="F680" s="1"/>
      <c r="G680" s="1"/>
      <c r="H680" s="2"/>
      <c r="I680" s="64"/>
      <c r="J680" s="14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>
      <c r="A681" s="1"/>
      <c r="B681" s="1"/>
      <c r="C681" s="1"/>
      <c r="D681" s="1"/>
      <c r="E681" s="1"/>
      <c r="F681" s="1"/>
      <c r="G681" s="1"/>
      <c r="H681" s="2"/>
      <c r="I681" s="64"/>
      <c r="J681" s="14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>
      <c r="A682" s="1"/>
      <c r="B682" s="1"/>
      <c r="C682" s="1"/>
      <c r="D682" s="1"/>
      <c r="E682" s="1"/>
      <c r="F682" s="1"/>
      <c r="G682" s="1"/>
      <c r="H682" s="2"/>
      <c r="I682" s="64"/>
      <c r="J682" s="14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>
      <c r="A683" s="1"/>
      <c r="B683" s="1"/>
      <c r="C683" s="1"/>
      <c r="D683" s="1"/>
      <c r="E683" s="1"/>
      <c r="F683" s="1"/>
      <c r="G683" s="1"/>
      <c r="H683" s="2"/>
      <c r="I683" s="64"/>
      <c r="J683" s="14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>
      <c r="A684" s="1"/>
      <c r="B684" s="1"/>
      <c r="C684" s="1"/>
      <c r="D684" s="1"/>
      <c r="E684" s="1"/>
      <c r="F684" s="1"/>
      <c r="G684" s="1"/>
      <c r="H684" s="2"/>
      <c r="I684" s="64"/>
      <c r="J684" s="14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>
      <c r="A685" s="1"/>
      <c r="B685" s="1"/>
      <c r="C685" s="1"/>
      <c r="D685" s="1"/>
      <c r="E685" s="1"/>
      <c r="F685" s="1"/>
      <c r="G685" s="1"/>
      <c r="H685" s="2"/>
      <c r="I685" s="64"/>
      <c r="J685" s="14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>
      <c r="A686" s="1"/>
      <c r="B686" s="1"/>
      <c r="C686" s="1"/>
      <c r="D686" s="1"/>
      <c r="E686" s="1"/>
      <c r="F686" s="1"/>
      <c r="G686" s="1"/>
      <c r="H686" s="2"/>
      <c r="I686" s="64"/>
      <c r="J686" s="14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>
      <c r="A687" s="1"/>
      <c r="B687" s="1"/>
      <c r="C687" s="1"/>
      <c r="D687" s="1"/>
      <c r="E687" s="1"/>
      <c r="F687" s="1"/>
      <c r="G687" s="1"/>
      <c r="H687" s="2"/>
      <c r="I687" s="64"/>
      <c r="J687" s="14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>
      <c r="A688" s="1"/>
      <c r="B688" s="1"/>
      <c r="C688" s="1"/>
      <c r="D688" s="1"/>
      <c r="E688" s="1"/>
      <c r="F688" s="1"/>
      <c r="G688" s="1"/>
      <c r="H688" s="2"/>
      <c r="I688" s="64"/>
      <c r="J688" s="14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>
      <c r="A689" s="1"/>
      <c r="B689" s="1"/>
      <c r="C689" s="1"/>
      <c r="D689" s="1"/>
      <c r="E689" s="1"/>
      <c r="F689" s="1"/>
      <c r="G689" s="1"/>
      <c r="H689" s="2"/>
      <c r="I689" s="64"/>
      <c r="J689" s="14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>
      <c r="A690" s="1"/>
      <c r="B690" s="1"/>
      <c r="C690" s="1"/>
      <c r="D690" s="1"/>
      <c r="E690" s="1"/>
      <c r="F690" s="1"/>
      <c r="G690" s="1"/>
      <c r="H690" s="2"/>
      <c r="I690" s="64"/>
      <c r="J690" s="14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>
      <c r="A691" s="1"/>
      <c r="B691" s="1"/>
      <c r="C691" s="1"/>
      <c r="D691" s="1"/>
      <c r="E691" s="1"/>
      <c r="F691" s="1"/>
      <c r="G691" s="1"/>
      <c r="H691" s="2"/>
      <c r="I691" s="64"/>
      <c r="J691" s="14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>
      <c r="A692" s="1"/>
      <c r="B692" s="1"/>
      <c r="C692" s="1"/>
      <c r="D692" s="1"/>
      <c r="E692" s="1"/>
      <c r="F692" s="1"/>
      <c r="G692" s="1"/>
      <c r="H692" s="2"/>
      <c r="I692" s="64"/>
      <c r="J692" s="14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>
      <c r="A693" s="1"/>
      <c r="B693" s="1"/>
      <c r="C693" s="1"/>
      <c r="D693" s="1"/>
      <c r="E693" s="1"/>
      <c r="F693" s="1"/>
      <c r="G693" s="1"/>
      <c r="H693" s="2"/>
      <c r="I693" s="64"/>
      <c r="J693" s="14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>
      <c r="A694" s="1"/>
      <c r="B694" s="1"/>
      <c r="C694" s="1"/>
      <c r="D694" s="1"/>
      <c r="E694" s="1"/>
      <c r="F694" s="1"/>
      <c r="G694" s="1"/>
      <c r="H694" s="2"/>
      <c r="I694" s="64"/>
      <c r="J694" s="14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>
      <c r="A695" s="1"/>
      <c r="B695" s="1"/>
      <c r="C695" s="1"/>
      <c r="D695" s="1"/>
      <c r="E695" s="1"/>
      <c r="F695" s="1"/>
      <c r="G695" s="1"/>
      <c r="H695" s="2"/>
      <c r="I695" s="64"/>
      <c r="J695" s="14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>
      <c r="A696" s="1"/>
      <c r="B696" s="1"/>
      <c r="C696" s="1"/>
      <c r="D696" s="1"/>
      <c r="E696" s="1"/>
      <c r="F696" s="1"/>
      <c r="G696" s="1"/>
      <c r="H696" s="2"/>
      <c r="I696" s="64"/>
      <c r="J696" s="14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>
      <c r="A697" s="1"/>
      <c r="B697" s="1"/>
      <c r="C697" s="1"/>
      <c r="D697" s="1"/>
      <c r="E697" s="1"/>
      <c r="F697" s="1"/>
      <c r="G697" s="1"/>
      <c r="H697" s="2"/>
      <c r="I697" s="64"/>
      <c r="J697" s="14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>
      <c r="A698" s="1"/>
      <c r="B698" s="1"/>
      <c r="C698" s="1"/>
      <c r="D698" s="1"/>
      <c r="E698" s="1"/>
      <c r="F698" s="1"/>
      <c r="G698" s="1"/>
      <c r="H698" s="2"/>
      <c r="I698" s="64"/>
      <c r="J698" s="14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>
      <c r="A699" s="1"/>
      <c r="B699" s="1"/>
      <c r="C699" s="1"/>
      <c r="D699" s="1"/>
      <c r="E699" s="1"/>
      <c r="F699" s="1"/>
      <c r="G699" s="1"/>
      <c r="H699" s="2"/>
      <c r="I699" s="64"/>
      <c r="J699" s="14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>
      <c r="A700" s="1"/>
      <c r="B700" s="1"/>
      <c r="C700" s="1"/>
      <c r="D700" s="1"/>
      <c r="E700" s="1"/>
      <c r="F700" s="1"/>
      <c r="G700" s="1"/>
      <c r="H700" s="2"/>
      <c r="I700" s="64"/>
      <c r="J700" s="14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>
      <c r="A701" s="1"/>
      <c r="B701" s="1"/>
      <c r="C701" s="1"/>
      <c r="D701" s="1"/>
      <c r="E701" s="1"/>
      <c r="F701" s="1"/>
      <c r="G701" s="1"/>
      <c r="H701" s="2"/>
      <c r="I701" s="64"/>
      <c r="J701" s="14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>
      <c r="A702" s="1"/>
      <c r="B702" s="1"/>
      <c r="C702" s="1"/>
      <c r="D702" s="1"/>
      <c r="E702" s="1"/>
      <c r="F702" s="1"/>
      <c r="G702" s="1"/>
      <c r="H702" s="2"/>
      <c r="I702" s="64"/>
      <c r="J702" s="14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>
      <c r="A703" s="1"/>
      <c r="B703" s="1"/>
      <c r="C703" s="1"/>
      <c r="D703" s="1"/>
      <c r="E703" s="1"/>
      <c r="F703" s="1"/>
      <c r="G703" s="1"/>
      <c r="H703" s="2"/>
      <c r="I703" s="64"/>
      <c r="J703" s="14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>
      <c r="A704" s="1"/>
      <c r="B704" s="1"/>
      <c r="C704" s="1"/>
      <c r="D704" s="1"/>
      <c r="E704" s="1"/>
      <c r="F704" s="1"/>
      <c r="G704" s="1"/>
      <c r="H704" s="2"/>
      <c r="I704" s="64"/>
      <c r="J704" s="14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>
      <c r="A705" s="1"/>
      <c r="B705" s="1"/>
      <c r="C705" s="1"/>
      <c r="D705" s="1"/>
      <c r="E705" s="1"/>
      <c r="F705" s="1"/>
      <c r="G705" s="1"/>
      <c r="H705" s="2"/>
      <c r="I705" s="64"/>
      <c r="J705" s="14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>
      <c r="A706" s="1"/>
      <c r="B706" s="1"/>
      <c r="C706" s="1"/>
      <c r="D706" s="1"/>
      <c r="E706" s="1"/>
      <c r="F706" s="1"/>
      <c r="G706" s="1"/>
      <c r="H706" s="2"/>
      <c r="I706" s="64"/>
      <c r="J706" s="14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>
      <c r="A707" s="1"/>
      <c r="B707" s="1"/>
      <c r="C707" s="1"/>
      <c r="D707" s="1"/>
      <c r="E707" s="1"/>
      <c r="F707" s="1"/>
      <c r="G707" s="1"/>
      <c r="H707" s="2"/>
      <c r="I707" s="64"/>
      <c r="J707" s="14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>
      <c r="A708" s="1"/>
      <c r="B708" s="1"/>
      <c r="C708" s="1"/>
      <c r="D708" s="1"/>
      <c r="E708" s="1"/>
      <c r="F708" s="1"/>
      <c r="G708" s="1"/>
      <c r="H708" s="2"/>
      <c r="I708" s="64"/>
      <c r="J708" s="14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>
      <c r="A709" s="1"/>
      <c r="B709" s="1"/>
      <c r="C709" s="1"/>
      <c r="D709" s="1"/>
      <c r="E709" s="1"/>
      <c r="F709" s="1"/>
      <c r="G709" s="1"/>
      <c r="H709" s="2"/>
      <c r="I709" s="64"/>
      <c r="J709" s="14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>
      <c r="A710" s="1"/>
      <c r="B710" s="1"/>
      <c r="C710" s="1"/>
      <c r="D710" s="1"/>
      <c r="E710" s="1"/>
      <c r="F710" s="1"/>
      <c r="G710" s="1"/>
      <c r="H710" s="2"/>
      <c r="I710" s="64"/>
      <c r="J710" s="14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>
      <c r="A711" s="1"/>
      <c r="B711" s="1"/>
      <c r="C711" s="1"/>
      <c r="D711" s="1"/>
      <c r="E711" s="1"/>
      <c r="F711" s="1"/>
      <c r="G711" s="1"/>
      <c r="H711" s="2"/>
      <c r="I711" s="64"/>
      <c r="J711" s="14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>
      <c r="A712" s="1"/>
      <c r="B712" s="1"/>
      <c r="C712" s="1"/>
      <c r="D712" s="1"/>
      <c r="E712" s="1"/>
      <c r="F712" s="1"/>
      <c r="G712" s="1"/>
      <c r="H712" s="2"/>
      <c r="I712" s="64"/>
      <c r="J712" s="14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>
      <c r="A713" s="1"/>
      <c r="B713" s="1"/>
      <c r="C713" s="1"/>
      <c r="D713" s="1"/>
      <c r="E713" s="1"/>
      <c r="F713" s="1"/>
      <c r="G713" s="1"/>
      <c r="H713" s="2"/>
      <c r="I713" s="64"/>
      <c r="J713" s="14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>
      <c r="A714" s="1"/>
      <c r="B714" s="1"/>
      <c r="C714" s="1"/>
      <c r="D714" s="1"/>
      <c r="E714" s="1"/>
      <c r="F714" s="1"/>
      <c r="G714" s="1"/>
      <c r="H714" s="2"/>
      <c r="I714" s="64"/>
      <c r="J714" s="14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>
      <c r="A715" s="1"/>
      <c r="B715" s="1"/>
      <c r="C715" s="1"/>
      <c r="D715" s="1"/>
      <c r="E715" s="1"/>
      <c r="F715" s="1"/>
      <c r="G715" s="1"/>
      <c r="H715" s="2"/>
      <c r="I715" s="64"/>
      <c r="J715" s="14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>
      <c r="A716" s="1"/>
      <c r="B716" s="1"/>
      <c r="C716" s="1"/>
      <c r="D716" s="1"/>
      <c r="E716" s="1"/>
      <c r="F716" s="1"/>
      <c r="G716" s="1"/>
      <c r="H716" s="2"/>
      <c r="I716" s="64"/>
      <c r="J716" s="14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>
      <c r="A717" s="1"/>
      <c r="B717" s="1"/>
      <c r="C717" s="1"/>
      <c r="D717" s="1"/>
      <c r="E717" s="1"/>
      <c r="F717" s="1"/>
      <c r="G717" s="1"/>
      <c r="H717" s="2"/>
      <c r="I717" s="64"/>
      <c r="J717" s="14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>
      <c r="A718" s="1"/>
      <c r="B718" s="1"/>
      <c r="C718" s="1"/>
      <c r="D718" s="1"/>
      <c r="E718" s="1"/>
      <c r="F718" s="1"/>
      <c r="G718" s="1"/>
      <c r="H718" s="2"/>
      <c r="I718" s="64"/>
      <c r="J718" s="14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>
      <c r="A719" s="1"/>
      <c r="B719" s="1"/>
      <c r="C719" s="1"/>
      <c r="D719" s="1"/>
      <c r="E719" s="1"/>
      <c r="F719" s="1"/>
      <c r="G719" s="1"/>
      <c r="H719" s="2"/>
      <c r="I719" s="64"/>
      <c r="J719" s="14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>
      <c r="A720" s="1"/>
      <c r="B720" s="1"/>
      <c r="C720" s="1"/>
      <c r="D720" s="1"/>
      <c r="E720" s="1"/>
      <c r="F720" s="1"/>
      <c r="G720" s="1"/>
      <c r="H720" s="2"/>
      <c r="I720" s="64"/>
      <c r="J720" s="14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>
      <c r="A721" s="1"/>
      <c r="B721" s="1"/>
      <c r="C721" s="1"/>
      <c r="D721" s="1"/>
      <c r="E721" s="1"/>
      <c r="F721" s="1"/>
      <c r="G721" s="1"/>
      <c r="H721" s="2"/>
      <c r="I721" s="64"/>
      <c r="J721" s="14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>
      <c r="A722" s="1"/>
      <c r="B722" s="1"/>
      <c r="C722" s="1"/>
      <c r="D722" s="1"/>
      <c r="E722" s="1"/>
      <c r="F722" s="1"/>
      <c r="G722" s="1"/>
      <c r="H722" s="2"/>
      <c r="I722" s="64"/>
      <c r="J722" s="14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>
      <c r="A723" s="1"/>
      <c r="B723" s="1"/>
      <c r="C723" s="1"/>
      <c r="D723" s="1"/>
      <c r="E723" s="1"/>
      <c r="F723" s="1"/>
      <c r="G723" s="1"/>
      <c r="H723" s="2"/>
      <c r="I723" s="64"/>
      <c r="J723" s="14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>
      <c r="A724" s="1"/>
      <c r="B724" s="1"/>
      <c r="C724" s="1"/>
      <c r="D724" s="1"/>
      <c r="E724" s="1"/>
      <c r="F724" s="1"/>
      <c r="G724" s="1"/>
      <c r="H724" s="2"/>
      <c r="I724" s="64"/>
      <c r="J724" s="14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>
      <c r="A725" s="1"/>
      <c r="B725" s="1"/>
      <c r="C725" s="1"/>
      <c r="D725" s="1"/>
      <c r="E725" s="1"/>
      <c r="F725" s="1"/>
      <c r="G725" s="1"/>
      <c r="H725" s="2"/>
      <c r="I725" s="64"/>
      <c r="J725" s="14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>
      <c r="A726" s="1"/>
      <c r="B726" s="1"/>
      <c r="C726" s="1"/>
      <c r="D726" s="1"/>
      <c r="E726" s="1"/>
      <c r="F726" s="1"/>
      <c r="G726" s="1"/>
      <c r="H726" s="2"/>
      <c r="I726" s="64"/>
      <c r="J726" s="14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>
      <c r="A727" s="1"/>
      <c r="B727" s="1"/>
      <c r="C727" s="1"/>
      <c r="D727" s="1"/>
      <c r="E727" s="1"/>
      <c r="F727" s="1"/>
      <c r="G727" s="1"/>
      <c r="H727" s="2"/>
      <c r="I727" s="64"/>
      <c r="J727" s="14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>
      <c r="A728" s="1"/>
      <c r="B728" s="1"/>
      <c r="C728" s="1"/>
      <c r="D728" s="1"/>
      <c r="E728" s="1"/>
      <c r="F728" s="1"/>
      <c r="G728" s="1"/>
      <c r="H728" s="2"/>
      <c r="I728" s="64"/>
      <c r="J728" s="14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>
      <c r="A729" s="1"/>
      <c r="B729" s="1"/>
      <c r="C729" s="1"/>
      <c r="D729" s="1"/>
      <c r="E729" s="1"/>
      <c r="F729" s="1"/>
      <c r="G729" s="1"/>
      <c r="H729" s="2"/>
      <c r="I729" s="64"/>
      <c r="J729" s="14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>
      <c r="A730" s="1"/>
      <c r="B730" s="1"/>
      <c r="C730" s="1"/>
      <c r="D730" s="1"/>
      <c r="E730" s="1"/>
      <c r="F730" s="1"/>
      <c r="G730" s="1"/>
      <c r="H730" s="2"/>
      <c r="I730" s="64"/>
      <c r="J730" s="14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>
      <c r="A731" s="1"/>
      <c r="B731" s="1"/>
      <c r="C731" s="1"/>
      <c r="D731" s="1"/>
      <c r="E731" s="1"/>
      <c r="F731" s="1"/>
      <c r="G731" s="1"/>
      <c r="H731" s="2"/>
      <c r="I731" s="64"/>
      <c r="J731" s="14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>
      <c r="A732" s="1"/>
      <c r="B732" s="1"/>
      <c r="C732" s="1"/>
      <c r="D732" s="1"/>
      <c r="E732" s="1"/>
      <c r="F732" s="1"/>
      <c r="G732" s="1"/>
      <c r="H732" s="2"/>
      <c r="I732" s="64"/>
      <c r="J732" s="14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>
      <c r="A733" s="1"/>
      <c r="B733" s="1"/>
      <c r="C733" s="1"/>
      <c r="D733" s="1"/>
      <c r="E733" s="1"/>
      <c r="F733" s="1"/>
      <c r="G733" s="1"/>
      <c r="H733" s="2"/>
      <c r="I733" s="64"/>
      <c r="J733" s="14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>
      <c r="A734" s="1"/>
      <c r="B734" s="1"/>
      <c r="C734" s="1"/>
      <c r="D734" s="1"/>
      <c r="E734" s="1"/>
      <c r="F734" s="1"/>
      <c r="G734" s="1"/>
      <c r="H734" s="2"/>
      <c r="I734" s="64"/>
      <c r="J734" s="14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>
      <c r="A735" s="1"/>
      <c r="B735" s="1"/>
      <c r="C735" s="1"/>
      <c r="D735" s="1"/>
      <c r="E735" s="1"/>
      <c r="F735" s="1"/>
      <c r="G735" s="1"/>
      <c r="H735" s="2"/>
      <c r="I735" s="64"/>
      <c r="J735" s="14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>
      <c r="A736" s="1"/>
      <c r="B736" s="1"/>
      <c r="C736" s="1"/>
      <c r="D736" s="1"/>
      <c r="E736" s="1"/>
      <c r="F736" s="1"/>
      <c r="G736" s="1"/>
      <c r="H736" s="2"/>
      <c r="I736" s="64"/>
      <c r="J736" s="14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>
      <c r="A737" s="1"/>
      <c r="B737" s="1"/>
      <c r="C737" s="1"/>
      <c r="D737" s="1"/>
      <c r="E737" s="1"/>
      <c r="F737" s="1"/>
      <c r="G737" s="1"/>
      <c r="H737" s="2"/>
      <c r="I737" s="64"/>
      <c r="J737" s="14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>
      <c r="A738" s="1"/>
      <c r="B738" s="1"/>
      <c r="C738" s="1"/>
      <c r="D738" s="1"/>
      <c r="E738" s="1"/>
      <c r="F738" s="1"/>
      <c r="G738" s="1"/>
      <c r="H738" s="2"/>
      <c r="I738" s="64"/>
      <c r="J738" s="14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>
      <c r="A739" s="1"/>
      <c r="B739" s="1"/>
      <c r="C739" s="1"/>
      <c r="D739" s="1"/>
      <c r="E739" s="1"/>
      <c r="F739" s="1"/>
      <c r="G739" s="1"/>
      <c r="H739" s="2"/>
      <c r="I739" s="64"/>
      <c r="J739" s="14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>
      <c r="A740" s="1"/>
      <c r="B740" s="1"/>
      <c r="C740" s="1"/>
      <c r="D740" s="1"/>
      <c r="E740" s="1"/>
      <c r="F740" s="1"/>
      <c r="G740" s="1"/>
      <c r="H740" s="2"/>
      <c r="I740" s="64"/>
      <c r="J740" s="14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>
      <c r="A741" s="1"/>
      <c r="B741" s="1"/>
      <c r="C741" s="1"/>
      <c r="D741" s="1"/>
      <c r="E741" s="1"/>
      <c r="F741" s="1"/>
      <c r="G741" s="1"/>
      <c r="H741" s="2"/>
      <c r="I741" s="64"/>
      <c r="J741" s="14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>
      <c r="A742" s="1"/>
      <c r="B742" s="1"/>
      <c r="C742" s="1"/>
      <c r="D742" s="1"/>
      <c r="E742" s="1"/>
      <c r="F742" s="1"/>
      <c r="G742" s="1"/>
      <c r="H742" s="2"/>
      <c r="I742" s="64"/>
      <c r="J742" s="14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>
      <c r="A743" s="1"/>
      <c r="B743" s="1"/>
      <c r="C743" s="1"/>
      <c r="D743" s="1"/>
      <c r="E743" s="1"/>
      <c r="F743" s="1"/>
      <c r="G743" s="1"/>
      <c r="H743" s="2"/>
      <c r="I743" s="64"/>
      <c r="J743" s="14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>
      <c r="A744" s="1"/>
      <c r="B744" s="1"/>
      <c r="C744" s="1"/>
      <c r="D744" s="1"/>
      <c r="E744" s="1"/>
      <c r="F744" s="1"/>
      <c r="G744" s="1"/>
      <c r="H744" s="2"/>
      <c r="I744" s="64"/>
      <c r="J744" s="14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>
      <c r="A745" s="1"/>
      <c r="B745" s="1"/>
      <c r="C745" s="1"/>
      <c r="D745" s="1"/>
      <c r="E745" s="1"/>
      <c r="F745" s="1"/>
      <c r="G745" s="1"/>
      <c r="H745" s="2"/>
      <c r="I745" s="64"/>
      <c r="J745" s="14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>
      <c r="A746" s="1"/>
      <c r="B746" s="1"/>
      <c r="C746" s="1"/>
      <c r="D746" s="1"/>
      <c r="E746" s="1"/>
      <c r="F746" s="1"/>
      <c r="G746" s="1"/>
      <c r="H746" s="2"/>
      <c r="I746" s="64"/>
      <c r="J746" s="14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>
      <c r="A747" s="1"/>
      <c r="B747" s="1"/>
      <c r="C747" s="1"/>
      <c r="D747" s="1"/>
      <c r="E747" s="1"/>
      <c r="F747" s="1"/>
      <c r="G747" s="1"/>
      <c r="H747" s="2"/>
      <c r="I747" s="64"/>
      <c r="J747" s="14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>
      <c r="A748" s="1"/>
      <c r="B748" s="1"/>
      <c r="C748" s="1"/>
      <c r="D748" s="1"/>
      <c r="E748" s="1"/>
      <c r="F748" s="1"/>
      <c r="G748" s="1"/>
      <c r="H748" s="2"/>
      <c r="I748" s="64"/>
      <c r="J748" s="14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>
      <c r="A749" s="1"/>
      <c r="B749" s="1"/>
      <c r="C749" s="1"/>
      <c r="D749" s="1"/>
      <c r="E749" s="1"/>
      <c r="F749" s="1"/>
      <c r="G749" s="1"/>
      <c r="H749" s="2"/>
      <c r="I749" s="64"/>
      <c r="J749" s="14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>
      <c r="A750" s="1"/>
      <c r="B750" s="1"/>
      <c r="C750" s="1"/>
      <c r="D750" s="1"/>
      <c r="E750" s="1"/>
      <c r="F750" s="1"/>
      <c r="G750" s="1"/>
      <c r="H750" s="2"/>
      <c r="I750" s="64"/>
      <c r="J750" s="14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>
      <c r="A751" s="1"/>
      <c r="B751" s="1"/>
      <c r="C751" s="1"/>
      <c r="D751" s="1"/>
      <c r="E751" s="1"/>
      <c r="F751" s="1"/>
      <c r="G751" s="1"/>
      <c r="H751" s="2"/>
      <c r="I751" s="64"/>
      <c r="J751" s="14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>
      <c r="A752" s="1"/>
      <c r="B752" s="1"/>
      <c r="C752" s="1"/>
      <c r="D752" s="1"/>
      <c r="E752" s="1"/>
      <c r="F752" s="1"/>
      <c r="G752" s="1"/>
      <c r="H752" s="2"/>
      <c r="I752" s="64"/>
      <c r="J752" s="14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>
      <c r="A753" s="1"/>
      <c r="B753" s="1"/>
      <c r="C753" s="1"/>
      <c r="D753" s="1"/>
      <c r="E753" s="1"/>
      <c r="F753" s="1"/>
      <c r="G753" s="1"/>
      <c r="H753" s="2"/>
      <c r="I753" s="64"/>
      <c r="J753" s="14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>
      <c r="A754" s="1"/>
      <c r="B754" s="1"/>
      <c r="C754" s="1"/>
      <c r="D754" s="1"/>
      <c r="E754" s="1"/>
      <c r="F754" s="1"/>
      <c r="G754" s="1"/>
      <c r="H754" s="2"/>
      <c r="I754" s="64"/>
      <c r="J754" s="14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>
      <c r="A755" s="1"/>
      <c r="B755" s="1"/>
      <c r="C755" s="1"/>
      <c r="D755" s="1"/>
      <c r="E755" s="1"/>
      <c r="F755" s="1"/>
      <c r="G755" s="1"/>
      <c r="H755" s="2"/>
      <c r="I755" s="64"/>
      <c r="J755" s="14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>
      <c r="A756" s="1"/>
      <c r="B756" s="1"/>
      <c r="C756" s="1"/>
      <c r="D756" s="1"/>
      <c r="E756" s="1"/>
      <c r="F756" s="1"/>
      <c r="G756" s="1"/>
      <c r="H756" s="2"/>
      <c r="I756" s="64"/>
      <c r="J756" s="14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>
      <c r="A757" s="1"/>
      <c r="B757" s="1"/>
      <c r="C757" s="1"/>
      <c r="D757" s="1"/>
      <c r="E757" s="1"/>
      <c r="F757" s="1"/>
      <c r="G757" s="1"/>
      <c r="H757" s="2"/>
      <c r="I757" s="64"/>
      <c r="J757" s="14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>
      <c r="A758" s="1"/>
      <c r="B758" s="1"/>
      <c r="C758" s="1"/>
      <c r="D758" s="1"/>
      <c r="E758" s="1"/>
      <c r="F758" s="1"/>
      <c r="G758" s="1"/>
      <c r="H758" s="2"/>
      <c r="I758" s="64"/>
      <c r="J758" s="14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>
      <c r="A759" s="1"/>
      <c r="B759" s="1"/>
      <c r="C759" s="1"/>
      <c r="D759" s="1"/>
      <c r="E759" s="1"/>
      <c r="F759" s="1"/>
      <c r="G759" s="1"/>
      <c r="H759" s="2"/>
      <c r="I759" s="64"/>
      <c r="J759" s="14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>
      <c r="A760" s="1"/>
      <c r="B760" s="1"/>
      <c r="C760" s="1"/>
      <c r="D760" s="1"/>
      <c r="E760" s="1"/>
      <c r="F760" s="1"/>
      <c r="G760" s="1"/>
      <c r="H760" s="2"/>
      <c r="I760" s="64"/>
      <c r="J760" s="14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>
      <c r="A761" s="1"/>
      <c r="B761" s="1"/>
      <c r="C761" s="1"/>
      <c r="D761" s="1"/>
      <c r="E761" s="1"/>
      <c r="F761" s="1"/>
      <c r="G761" s="1"/>
      <c r="H761" s="2"/>
      <c r="I761" s="64"/>
      <c r="J761" s="14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>
      <c r="A762" s="1"/>
      <c r="B762" s="1"/>
      <c r="C762" s="1"/>
      <c r="D762" s="1"/>
      <c r="E762" s="1"/>
      <c r="F762" s="1"/>
      <c r="G762" s="1"/>
      <c r="H762" s="2"/>
      <c r="I762" s="64"/>
      <c r="J762" s="14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>
      <c r="A763" s="1"/>
      <c r="B763" s="1"/>
      <c r="C763" s="1"/>
      <c r="D763" s="1"/>
      <c r="E763" s="1"/>
      <c r="F763" s="1"/>
      <c r="G763" s="1"/>
      <c r="H763" s="2"/>
      <c r="I763" s="64"/>
      <c r="J763" s="14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>
      <c r="A764" s="1"/>
      <c r="B764" s="1"/>
      <c r="C764" s="1"/>
      <c r="D764" s="1"/>
      <c r="E764" s="1"/>
      <c r="F764" s="1"/>
      <c r="G764" s="1"/>
      <c r="H764" s="2"/>
      <c r="I764" s="64"/>
      <c r="J764" s="14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>
      <c r="A765" s="1"/>
      <c r="B765" s="1"/>
      <c r="C765" s="1"/>
      <c r="D765" s="1"/>
      <c r="E765" s="1"/>
      <c r="F765" s="1"/>
      <c r="G765" s="1"/>
      <c r="H765" s="2"/>
      <c r="I765" s="64"/>
      <c r="J765" s="14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>
      <c r="A766" s="1"/>
      <c r="B766" s="1"/>
      <c r="C766" s="1"/>
      <c r="D766" s="1"/>
      <c r="E766" s="1"/>
      <c r="F766" s="1"/>
      <c r="G766" s="1"/>
      <c r="H766" s="2"/>
      <c r="I766" s="64"/>
      <c r="J766" s="14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>
      <c r="A767" s="1"/>
      <c r="B767" s="1"/>
      <c r="C767" s="1"/>
      <c r="D767" s="1"/>
      <c r="E767" s="1"/>
      <c r="F767" s="1"/>
      <c r="G767" s="1"/>
      <c r="H767" s="2"/>
      <c r="I767" s="64"/>
      <c r="J767" s="14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>
      <c r="A768" s="1"/>
      <c r="B768" s="1"/>
      <c r="C768" s="1"/>
      <c r="D768" s="1"/>
      <c r="E768" s="1"/>
      <c r="F768" s="1"/>
      <c r="G768" s="1"/>
      <c r="H768" s="2"/>
      <c r="I768" s="64"/>
      <c r="J768" s="14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>
      <c r="A769" s="1"/>
      <c r="B769" s="1"/>
      <c r="C769" s="1"/>
      <c r="D769" s="1"/>
      <c r="E769" s="1"/>
      <c r="F769" s="1"/>
      <c r="G769" s="1"/>
      <c r="H769" s="2"/>
      <c r="I769" s="64"/>
      <c r="J769" s="14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>
      <c r="A770" s="1"/>
      <c r="B770" s="1"/>
      <c r="C770" s="1"/>
      <c r="D770" s="1"/>
      <c r="E770" s="1"/>
      <c r="F770" s="1"/>
      <c r="G770" s="1"/>
      <c r="H770" s="2"/>
      <c r="I770" s="64"/>
      <c r="J770" s="14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>
      <c r="A771" s="1"/>
      <c r="B771" s="1"/>
      <c r="C771" s="1"/>
      <c r="D771" s="1"/>
      <c r="E771" s="1"/>
      <c r="F771" s="1"/>
      <c r="G771" s="1"/>
      <c r="H771" s="2"/>
      <c r="I771" s="64"/>
      <c r="J771" s="14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>
      <c r="A772" s="1"/>
      <c r="B772" s="1"/>
      <c r="C772" s="1"/>
      <c r="D772" s="1"/>
      <c r="E772" s="1"/>
      <c r="F772" s="1"/>
      <c r="G772" s="1"/>
      <c r="H772" s="2"/>
      <c r="I772" s="64"/>
      <c r="J772" s="14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>
      <c r="A773" s="1"/>
      <c r="B773" s="1"/>
      <c r="C773" s="1"/>
      <c r="D773" s="1"/>
      <c r="E773" s="1"/>
      <c r="F773" s="1"/>
      <c r="G773" s="1"/>
      <c r="H773" s="2"/>
      <c r="I773" s="64"/>
      <c r="J773" s="14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>
      <c r="A774" s="1"/>
      <c r="B774" s="1"/>
      <c r="C774" s="1"/>
      <c r="D774" s="1"/>
      <c r="E774" s="1"/>
      <c r="F774" s="1"/>
      <c r="G774" s="1"/>
      <c r="H774" s="2"/>
      <c r="I774" s="64"/>
      <c r="J774" s="14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>
      <c r="A775" s="1"/>
      <c r="B775" s="1"/>
      <c r="C775" s="1"/>
      <c r="D775" s="1"/>
      <c r="E775" s="1"/>
      <c r="F775" s="1"/>
      <c r="G775" s="1"/>
      <c r="H775" s="2"/>
      <c r="I775" s="64"/>
      <c r="J775" s="14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>
      <c r="A776" s="1"/>
      <c r="B776" s="1"/>
      <c r="C776" s="1"/>
      <c r="D776" s="1"/>
      <c r="E776" s="1"/>
      <c r="F776" s="1"/>
      <c r="G776" s="1"/>
      <c r="H776" s="2"/>
      <c r="I776" s="64"/>
      <c r="J776" s="14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>
      <c r="A777" s="1"/>
      <c r="B777" s="1"/>
      <c r="C777" s="1"/>
      <c r="D777" s="1"/>
      <c r="E777" s="1"/>
      <c r="F777" s="1"/>
      <c r="G777" s="1"/>
      <c r="H777" s="2"/>
      <c r="I777" s="64"/>
      <c r="J777" s="14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>
      <c r="A778" s="1"/>
      <c r="B778" s="1"/>
      <c r="C778" s="1"/>
      <c r="D778" s="1"/>
      <c r="E778" s="1"/>
      <c r="F778" s="1"/>
      <c r="G778" s="1"/>
      <c r="H778" s="2"/>
      <c r="I778" s="64"/>
      <c r="J778" s="14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>
      <c r="A779" s="1"/>
      <c r="B779" s="1"/>
      <c r="C779" s="1"/>
      <c r="D779" s="1"/>
      <c r="E779" s="1"/>
      <c r="F779" s="1"/>
      <c r="G779" s="1"/>
      <c r="H779" s="2"/>
      <c r="I779" s="64"/>
      <c r="J779" s="14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>
      <c r="A780" s="1"/>
      <c r="B780" s="1"/>
      <c r="C780" s="1"/>
      <c r="D780" s="1"/>
      <c r="E780" s="1"/>
      <c r="F780" s="1"/>
      <c r="G780" s="1"/>
      <c r="H780" s="2"/>
      <c r="I780" s="64"/>
      <c r="J780" s="14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>
      <c r="A781" s="1"/>
      <c r="B781" s="1"/>
      <c r="C781" s="1"/>
      <c r="D781" s="1"/>
      <c r="E781" s="1"/>
      <c r="F781" s="1"/>
      <c r="G781" s="1"/>
      <c r="H781" s="2"/>
      <c r="I781" s="64"/>
      <c r="J781" s="14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>
      <c r="A782" s="1"/>
      <c r="B782" s="1"/>
      <c r="C782" s="1"/>
      <c r="D782" s="1"/>
      <c r="E782" s="1"/>
      <c r="F782" s="1"/>
      <c r="G782" s="1"/>
      <c r="H782" s="2"/>
      <c r="I782" s="64"/>
      <c r="J782" s="14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>
      <c r="A783" s="1"/>
      <c r="B783" s="1"/>
      <c r="C783" s="1"/>
      <c r="D783" s="1"/>
      <c r="E783" s="1"/>
      <c r="F783" s="1"/>
      <c r="G783" s="1"/>
      <c r="H783" s="2"/>
      <c r="I783" s="64"/>
      <c r="J783" s="14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>
      <c r="A784" s="1"/>
      <c r="B784" s="1"/>
      <c r="C784" s="1"/>
      <c r="D784" s="1"/>
      <c r="E784" s="1"/>
      <c r="F784" s="1"/>
      <c r="G784" s="1"/>
      <c r="H784" s="2"/>
      <c r="I784" s="64"/>
      <c r="J784" s="14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>
      <c r="A785" s="1"/>
      <c r="B785" s="1"/>
      <c r="C785" s="1"/>
      <c r="D785" s="1"/>
      <c r="E785" s="1"/>
      <c r="F785" s="1"/>
      <c r="G785" s="1"/>
      <c r="H785" s="2"/>
      <c r="I785" s="64"/>
      <c r="J785" s="14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>
      <c r="A786" s="1"/>
      <c r="B786" s="1"/>
      <c r="C786" s="1"/>
      <c r="D786" s="1"/>
      <c r="E786" s="1"/>
      <c r="F786" s="1"/>
      <c r="G786" s="1"/>
      <c r="H786" s="2"/>
      <c r="I786" s="64"/>
      <c r="J786" s="14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>
      <c r="A787" s="1"/>
      <c r="B787" s="1"/>
      <c r="C787" s="1"/>
      <c r="D787" s="1"/>
      <c r="E787" s="1"/>
      <c r="F787" s="1"/>
      <c r="G787" s="1"/>
      <c r="H787" s="2"/>
      <c r="I787" s="64"/>
      <c r="J787" s="14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>
      <c r="A788" s="1"/>
      <c r="B788" s="1"/>
      <c r="C788" s="1"/>
      <c r="D788" s="1"/>
      <c r="E788" s="1"/>
      <c r="F788" s="1"/>
      <c r="G788" s="1"/>
      <c r="H788" s="2"/>
      <c r="I788" s="64"/>
      <c r="J788" s="14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>
      <c r="A789" s="1"/>
      <c r="B789" s="1"/>
      <c r="C789" s="1"/>
      <c r="D789" s="1"/>
      <c r="E789" s="1"/>
      <c r="F789" s="1"/>
      <c r="G789" s="1"/>
      <c r="H789" s="2"/>
      <c r="I789" s="64"/>
      <c r="J789" s="14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>
      <c r="A790" s="1"/>
      <c r="B790" s="1"/>
      <c r="C790" s="1"/>
      <c r="D790" s="1"/>
      <c r="E790" s="1"/>
      <c r="F790" s="1"/>
      <c r="G790" s="1"/>
      <c r="H790" s="2"/>
      <c r="I790" s="64"/>
      <c r="J790" s="14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>
      <c r="A791" s="1"/>
      <c r="B791" s="1"/>
      <c r="C791" s="1"/>
      <c r="D791" s="1"/>
      <c r="E791" s="1"/>
      <c r="F791" s="1"/>
      <c r="G791" s="1"/>
      <c r="H791" s="2"/>
      <c r="I791" s="64"/>
      <c r="J791" s="14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>
      <c r="A792" s="1"/>
      <c r="B792" s="1"/>
      <c r="C792" s="1"/>
      <c r="D792" s="1"/>
      <c r="E792" s="1"/>
      <c r="F792" s="1"/>
      <c r="G792" s="1"/>
      <c r="H792" s="2"/>
      <c r="I792" s="64"/>
      <c r="J792" s="14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>
      <c r="A793" s="1"/>
      <c r="B793" s="1"/>
      <c r="C793" s="1"/>
      <c r="D793" s="1"/>
      <c r="E793" s="1"/>
      <c r="F793" s="1"/>
      <c r="G793" s="1"/>
      <c r="H793" s="2"/>
      <c r="I793" s="64"/>
      <c r="J793" s="14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>
      <c r="A794" s="1"/>
      <c r="B794" s="1"/>
      <c r="C794" s="1"/>
      <c r="D794" s="1"/>
      <c r="E794" s="1"/>
      <c r="F794" s="1"/>
      <c r="G794" s="1"/>
      <c r="H794" s="2"/>
      <c r="I794" s="64"/>
      <c r="J794" s="14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>
      <c r="A795" s="1"/>
      <c r="B795" s="1"/>
      <c r="C795" s="1"/>
      <c r="D795" s="1"/>
      <c r="E795" s="1"/>
      <c r="F795" s="1"/>
      <c r="G795" s="1"/>
      <c r="H795" s="2"/>
      <c r="I795" s="64"/>
      <c r="J795" s="14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>
      <c r="A796" s="1"/>
      <c r="B796" s="1"/>
      <c r="C796" s="1"/>
      <c r="D796" s="1"/>
      <c r="E796" s="1"/>
      <c r="F796" s="1"/>
      <c r="G796" s="1"/>
      <c r="H796" s="2"/>
      <c r="I796" s="64"/>
      <c r="J796" s="14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>
      <c r="A797" s="1"/>
      <c r="B797" s="1"/>
      <c r="C797" s="1"/>
      <c r="D797" s="1"/>
      <c r="E797" s="1"/>
      <c r="F797" s="1"/>
      <c r="G797" s="1"/>
      <c r="H797" s="2"/>
      <c r="I797" s="64"/>
      <c r="J797" s="14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>
      <c r="A798" s="1"/>
      <c r="B798" s="1"/>
      <c r="C798" s="1"/>
      <c r="D798" s="1"/>
      <c r="E798" s="1"/>
      <c r="F798" s="1"/>
      <c r="G798" s="1"/>
      <c r="H798" s="2"/>
      <c r="I798" s="64"/>
      <c r="J798" s="14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>
      <c r="A799" s="1"/>
      <c r="B799" s="1"/>
      <c r="C799" s="1"/>
      <c r="D799" s="1"/>
      <c r="E799" s="1"/>
      <c r="F799" s="1"/>
      <c r="G799" s="1"/>
      <c r="H799" s="2"/>
      <c r="I799" s="64"/>
      <c r="J799" s="14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>
      <c r="A800" s="1"/>
      <c r="B800" s="1"/>
      <c r="C800" s="1"/>
      <c r="D800" s="1"/>
      <c r="E800" s="1"/>
      <c r="F800" s="1"/>
      <c r="G800" s="1"/>
      <c r="H800" s="2"/>
      <c r="I800" s="64"/>
      <c r="J800" s="14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>
      <c r="A801" s="1"/>
      <c r="B801" s="1"/>
      <c r="C801" s="1"/>
      <c r="D801" s="1"/>
      <c r="E801" s="1"/>
      <c r="F801" s="1"/>
      <c r="G801" s="1"/>
      <c r="H801" s="2"/>
      <c r="I801" s="64"/>
      <c r="J801" s="14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>
      <c r="A802" s="1"/>
      <c r="B802" s="1"/>
      <c r="C802" s="1"/>
      <c r="D802" s="1"/>
      <c r="E802" s="1"/>
      <c r="F802" s="1"/>
      <c r="G802" s="1"/>
      <c r="H802" s="2"/>
      <c r="I802" s="64"/>
      <c r="J802" s="14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>
      <c r="A803" s="1"/>
      <c r="B803" s="1"/>
      <c r="C803" s="1"/>
      <c r="D803" s="1"/>
      <c r="E803" s="1"/>
      <c r="F803" s="1"/>
      <c r="G803" s="1"/>
      <c r="H803" s="2"/>
      <c r="I803" s="64"/>
      <c r="J803" s="14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>
      <c r="A804" s="1"/>
      <c r="B804" s="1"/>
      <c r="C804" s="1"/>
      <c r="D804" s="1"/>
      <c r="E804" s="1"/>
      <c r="F804" s="1"/>
      <c r="G804" s="1"/>
      <c r="H804" s="2"/>
      <c r="I804" s="64"/>
      <c r="J804" s="14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>
      <c r="A805" s="1"/>
      <c r="B805" s="1"/>
      <c r="C805" s="1"/>
      <c r="D805" s="1"/>
      <c r="E805" s="1"/>
      <c r="F805" s="1"/>
      <c r="G805" s="1"/>
      <c r="H805" s="2"/>
      <c r="I805" s="64"/>
      <c r="J805" s="14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>
      <c r="A806" s="1"/>
      <c r="B806" s="1"/>
      <c r="C806" s="1"/>
      <c r="D806" s="1"/>
      <c r="E806" s="1"/>
      <c r="F806" s="1"/>
      <c r="G806" s="1"/>
      <c r="H806" s="2"/>
      <c r="I806" s="64"/>
      <c r="J806" s="14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>
      <c r="A807" s="1"/>
      <c r="B807" s="1"/>
      <c r="C807" s="1"/>
      <c r="D807" s="1"/>
      <c r="E807" s="1"/>
      <c r="F807" s="1"/>
      <c r="G807" s="1"/>
      <c r="H807" s="2"/>
      <c r="I807" s="64"/>
      <c r="J807" s="14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>
      <c r="A808" s="1"/>
      <c r="B808" s="1"/>
      <c r="C808" s="1"/>
      <c r="D808" s="1"/>
      <c r="E808" s="1"/>
      <c r="F808" s="1"/>
      <c r="G808" s="1"/>
      <c r="H808" s="2"/>
      <c r="I808" s="64"/>
      <c r="J808" s="14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>
      <c r="A809" s="1"/>
      <c r="B809" s="1"/>
      <c r="C809" s="1"/>
      <c r="D809" s="1"/>
      <c r="E809" s="1"/>
      <c r="F809" s="1"/>
      <c r="G809" s="1"/>
      <c r="H809" s="2"/>
      <c r="I809" s="64"/>
      <c r="J809" s="14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>
      <c r="A810" s="1"/>
      <c r="B810" s="1"/>
      <c r="C810" s="1"/>
      <c r="D810" s="1"/>
      <c r="E810" s="1"/>
      <c r="F810" s="1"/>
      <c r="G810" s="1"/>
      <c r="H810" s="2"/>
      <c r="I810" s="64"/>
      <c r="J810" s="14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>
      <c r="A811" s="1"/>
      <c r="B811" s="1"/>
      <c r="C811" s="1"/>
      <c r="D811" s="1"/>
      <c r="E811" s="1"/>
      <c r="F811" s="1"/>
      <c r="G811" s="1"/>
      <c r="H811" s="2"/>
      <c r="I811" s="64"/>
      <c r="J811" s="14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>
      <c r="A812" s="1"/>
      <c r="B812" s="1"/>
      <c r="C812" s="1"/>
      <c r="D812" s="1"/>
      <c r="E812" s="1"/>
      <c r="F812" s="1"/>
      <c r="G812" s="1"/>
      <c r="H812" s="2"/>
      <c r="I812" s="64"/>
      <c r="J812" s="14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>
      <c r="A813" s="1"/>
      <c r="B813" s="1"/>
      <c r="C813" s="1"/>
      <c r="D813" s="1"/>
      <c r="E813" s="1"/>
      <c r="F813" s="1"/>
      <c r="G813" s="1"/>
      <c r="H813" s="2"/>
      <c r="I813" s="64"/>
      <c r="J813" s="14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>
      <c r="A814" s="1"/>
      <c r="B814" s="1"/>
      <c r="C814" s="1"/>
      <c r="D814" s="1"/>
      <c r="E814" s="1"/>
      <c r="F814" s="1"/>
      <c r="G814" s="1"/>
      <c r="H814" s="2"/>
      <c r="I814" s="64"/>
      <c r="J814" s="14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>
      <c r="A815" s="1"/>
      <c r="B815" s="1"/>
      <c r="C815" s="1"/>
      <c r="D815" s="1"/>
      <c r="E815" s="1"/>
      <c r="F815" s="1"/>
      <c r="G815" s="1"/>
      <c r="H815" s="2"/>
      <c r="I815" s="64"/>
      <c r="J815" s="14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>
      <c r="A816" s="1"/>
      <c r="B816" s="1"/>
      <c r="C816" s="1"/>
      <c r="D816" s="1"/>
      <c r="E816" s="1"/>
      <c r="F816" s="1"/>
      <c r="G816" s="1"/>
      <c r="H816" s="2"/>
      <c r="I816" s="64"/>
      <c r="J816" s="14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>
      <c r="A817" s="1"/>
      <c r="B817" s="1"/>
      <c r="C817" s="1"/>
      <c r="D817" s="1"/>
      <c r="E817" s="1"/>
      <c r="F817" s="1"/>
      <c r="G817" s="1"/>
      <c r="H817" s="2"/>
      <c r="I817" s="64"/>
      <c r="J817" s="14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>
      <c r="A818" s="1"/>
      <c r="B818" s="1"/>
      <c r="C818" s="1"/>
      <c r="D818" s="1"/>
      <c r="E818" s="1"/>
      <c r="F818" s="1"/>
      <c r="G818" s="1"/>
      <c r="H818" s="2"/>
      <c r="I818" s="64"/>
      <c r="J818" s="14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>
      <c r="A819" s="1"/>
      <c r="B819" s="1"/>
      <c r="C819" s="1"/>
      <c r="D819" s="1"/>
      <c r="E819" s="1"/>
      <c r="F819" s="1"/>
      <c r="G819" s="1"/>
      <c r="H819" s="2"/>
      <c r="I819" s="64"/>
      <c r="J819" s="14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>
      <c r="A820" s="1"/>
      <c r="B820" s="1"/>
      <c r="C820" s="1"/>
      <c r="D820" s="1"/>
      <c r="E820" s="1"/>
      <c r="F820" s="1"/>
      <c r="G820" s="1"/>
      <c r="H820" s="2"/>
      <c r="I820" s="64"/>
      <c r="J820" s="14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>
      <c r="A821" s="1"/>
      <c r="B821" s="1"/>
      <c r="C821" s="1"/>
      <c r="D821" s="1"/>
      <c r="E821" s="1"/>
      <c r="F821" s="1"/>
      <c r="G821" s="1"/>
      <c r="H821" s="2"/>
      <c r="I821" s="64"/>
      <c r="J821" s="14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>
      <c r="A822" s="1"/>
      <c r="B822" s="1"/>
      <c r="C822" s="1"/>
      <c r="D822" s="1"/>
      <c r="E822" s="1"/>
      <c r="F822" s="1"/>
      <c r="G822" s="1"/>
      <c r="H822" s="2"/>
      <c r="I822" s="64"/>
      <c r="J822" s="14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>
      <c r="A823" s="1"/>
      <c r="B823" s="1"/>
      <c r="C823" s="1"/>
      <c r="D823" s="1"/>
      <c r="E823" s="1"/>
      <c r="F823" s="1"/>
      <c r="G823" s="1"/>
      <c r="H823" s="2"/>
      <c r="I823" s="64"/>
      <c r="J823" s="14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>
      <c r="A824" s="1"/>
      <c r="B824" s="1"/>
      <c r="C824" s="1"/>
      <c r="D824" s="1"/>
      <c r="E824" s="1"/>
      <c r="F824" s="1"/>
      <c r="G824" s="1"/>
      <c r="H824" s="2"/>
      <c r="I824" s="64"/>
      <c r="J824" s="14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>
      <c r="A825" s="1"/>
      <c r="B825" s="1"/>
      <c r="C825" s="1"/>
      <c r="D825" s="1"/>
      <c r="E825" s="1"/>
      <c r="F825" s="1"/>
      <c r="G825" s="1"/>
      <c r="H825" s="2"/>
      <c r="I825" s="64"/>
      <c r="J825" s="14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>
      <c r="A826" s="1"/>
      <c r="B826" s="1"/>
      <c r="C826" s="1"/>
      <c r="D826" s="1"/>
      <c r="E826" s="1"/>
      <c r="F826" s="1"/>
      <c r="G826" s="1"/>
      <c r="H826" s="2"/>
      <c r="I826" s="64"/>
      <c r="J826" s="14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>
      <c r="A827" s="1"/>
      <c r="B827" s="1"/>
      <c r="C827" s="1"/>
      <c r="D827" s="1"/>
      <c r="E827" s="1"/>
      <c r="F827" s="1"/>
      <c r="G827" s="1"/>
      <c r="H827" s="2"/>
      <c r="I827" s="64"/>
      <c r="J827" s="14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>
      <c r="A828" s="1"/>
      <c r="B828" s="1"/>
      <c r="C828" s="1"/>
      <c r="D828" s="1"/>
      <c r="E828" s="1"/>
      <c r="F828" s="1"/>
      <c r="G828" s="1"/>
      <c r="H828" s="2"/>
      <c r="I828" s="64"/>
      <c r="J828" s="14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>
      <c r="A829" s="1"/>
      <c r="B829" s="1"/>
      <c r="C829" s="1"/>
      <c r="D829" s="1"/>
      <c r="E829" s="1"/>
      <c r="F829" s="1"/>
      <c r="G829" s="1"/>
      <c r="H829" s="2"/>
      <c r="I829" s="64"/>
      <c r="J829" s="14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>
      <c r="A830" s="1"/>
      <c r="B830" s="1"/>
      <c r="C830" s="1"/>
      <c r="D830" s="1"/>
      <c r="E830" s="1"/>
      <c r="F830" s="1"/>
      <c r="G830" s="1"/>
      <c r="H830" s="2"/>
      <c r="I830" s="64"/>
      <c r="J830" s="14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>
      <c r="A831" s="1"/>
      <c r="B831" s="1"/>
      <c r="C831" s="1"/>
      <c r="D831" s="1"/>
      <c r="E831" s="1"/>
      <c r="F831" s="1"/>
      <c r="G831" s="1"/>
      <c r="H831" s="2"/>
      <c r="I831" s="64"/>
      <c r="J831" s="14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>
      <c r="A832" s="1"/>
      <c r="B832" s="1"/>
      <c r="C832" s="1"/>
      <c r="D832" s="1"/>
      <c r="E832" s="1"/>
      <c r="F832" s="1"/>
      <c r="G832" s="1"/>
      <c r="H832" s="2"/>
      <c r="I832" s="64"/>
      <c r="J832" s="14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>
      <c r="A833" s="1"/>
      <c r="B833" s="1"/>
      <c r="C833" s="1"/>
      <c r="D833" s="1"/>
      <c r="E833" s="1"/>
      <c r="F833" s="1"/>
      <c r="G833" s="1"/>
      <c r="H833" s="2"/>
      <c r="I833" s="64"/>
      <c r="J833" s="14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>
      <c r="A834" s="1"/>
      <c r="B834" s="1"/>
      <c r="C834" s="1"/>
      <c r="D834" s="1"/>
      <c r="E834" s="1"/>
      <c r="F834" s="1"/>
      <c r="G834" s="1"/>
      <c r="H834" s="2"/>
      <c r="I834" s="64"/>
      <c r="J834" s="14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>
      <c r="A835" s="1"/>
      <c r="B835" s="1"/>
      <c r="C835" s="1"/>
      <c r="D835" s="1"/>
      <c r="E835" s="1"/>
      <c r="F835" s="1"/>
      <c r="G835" s="1"/>
      <c r="H835" s="2"/>
      <c r="I835" s="64"/>
      <c r="J835" s="14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>
      <c r="A836" s="1"/>
      <c r="B836" s="1"/>
      <c r="C836" s="1"/>
      <c r="D836" s="1"/>
      <c r="E836" s="1"/>
      <c r="F836" s="1"/>
      <c r="G836" s="1"/>
      <c r="H836" s="2"/>
      <c r="I836" s="64"/>
      <c r="J836" s="14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>
      <c r="A837" s="1"/>
      <c r="B837" s="1"/>
      <c r="C837" s="1"/>
      <c r="D837" s="1"/>
      <c r="E837" s="1"/>
      <c r="F837" s="1"/>
      <c r="G837" s="1"/>
      <c r="H837" s="2"/>
      <c r="I837" s="64"/>
      <c r="J837" s="14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>
      <c r="A838" s="1"/>
      <c r="B838" s="1"/>
      <c r="C838" s="1"/>
      <c r="D838" s="1"/>
      <c r="E838" s="1"/>
      <c r="F838" s="1"/>
      <c r="G838" s="1"/>
      <c r="H838" s="2"/>
      <c r="I838" s="64"/>
      <c r="J838" s="14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>
      <c r="A839" s="1"/>
      <c r="B839" s="1"/>
      <c r="C839" s="1"/>
      <c r="D839" s="1"/>
      <c r="E839" s="1"/>
      <c r="F839" s="1"/>
      <c r="G839" s="1"/>
      <c r="H839" s="2"/>
      <c r="I839" s="64"/>
      <c r="J839" s="14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>
      <c r="A840" s="1"/>
      <c r="B840" s="1"/>
      <c r="C840" s="1"/>
      <c r="D840" s="1"/>
      <c r="E840" s="1"/>
      <c r="F840" s="1"/>
      <c r="G840" s="1"/>
      <c r="H840" s="2"/>
      <c r="I840" s="64"/>
      <c r="J840" s="14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>
      <c r="A841" s="1"/>
      <c r="B841" s="1"/>
      <c r="C841" s="1"/>
      <c r="D841" s="1"/>
      <c r="E841" s="1"/>
      <c r="F841" s="1"/>
      <c r="G841" s="1"/>
      <c r="H841" s="2"/>
      <c r="I841" s="64"/>
      <c r="J841" s="14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>
      <c r="A842" s="1"/>
      <c r="B842" s="1"/>
      <c r="C842" s="1"/>
      <c r="D842" s="1"/>
      <c r="E842" s="1"/>
      <c r="F842" s="1"/>
      <c r="G842" s="1"/>
      <c r="H842" s="2"/>
      <c r="I842" s="64"/>
      <c r="J842" s="14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>
      <c r="A843" s="1"/>
      <c r="B843" s="1"/>
      <c r="C843" s="1"/>
      <c r="D843" s="1"/>
      <c r="E843" s="1"/>
      <c r="F843" s="1"/>
      <c r="G843" s="1"/>
      <c r="H843" s="2"/>
      <c r="I843" s="64"/>
      <c r="J843" s="14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>
      <c r="A844" s="1"/>
      <c r="B844" s="1"/>
      <c r="C844" s="1"/>
      <c r="D844" s="1"/>
      <c r="E844" s="1"/>
      <c r="F844" s="1"/>
      <c r="G844" s="1"/>
      <c r="H844" s="2"/>
      <c r="I844" s="64"/>
      <c r="J844" s="14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>
      <c r="A845" s="1"/>
      <c r="B845" s="1"/>
      <c r="C845" s="1"/>
      <c r="D845" s="1"/>
      <c r="E845" s="1"/>
      <c r="F845" s="1"/>
      <c r="G845" s="1"/>
      <c r="H845" s="2"/>
      <c r="I845" s="64"/>
      <c r="J845" s="14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>
      <c r="A846" s="1"/>
      <c r="B846" s="1"/>
      <c r="C846" s="1"/>
      <c r="D846" s="1"/>
      <c r="E846" s="1"/>
      <c r="F846" s="1"/>
      <c r="G846" s="1"/>
      <c r="H846" s="2"/>
      <c r="I846" s="64"/>
      <c r="J846" s="14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>
      <c r="A847" s="1"/>
      <c r="B847" s="1"/>
      <c r="C847" s="1"/>
      <c r="D847" s="1"/>
      <c r="E847" s="1"/>
      <c r="F847" s="1"/>
      <c r="G847" s="1"/>
      <c r="H847" s="2"/>
      <c r="I847" s="64"/>
      <c r="J847" s="14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>
      <c r="A848" s="1"/>
      <c r="B848" s="1"/>
      <c r="C848" s="1"/>
      <c r="D848" s="1"/>
      <c r="E848" s="1"/>
      <c r="F848" s="1"/>
      <c r="G848" s="1"/>
      <c r="H848" s="2"/>
      <c r="I848" s="64"/>
      <c r="J848" s="14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>
      <c r="A849" s="1"/>
      <c r="B849" s="1"/>
      <c r="C849" s="1"/>
      <c r="D849" s="1"/>
      <c r="E849" s="1"/>
      <c r="F849" s="1"/>
      <c r="G849" s="1"/>
      <c r="H849" s="2"/>
      <c r="I849" s="64"/>
      <c r="J849" s="14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>
      <c r="A850" s="1"/>
      <c r="B850" s="1"/>
      <c r="C850" s="1"/>
      <c r="D850" s="1"/>
      <c r="E850" s="1"/>
      <c r="F850" s="1"/>
      <c r="G850" s="1"/>
      <c r="H850" s="2"/>
      <c r="I850" s="64"/>
      <c r="J850" s="14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>
      <c r="A851" s="1"/>
      <c r="B851" s="1"/>
      <c r="C851" s="1"/>
      <c r="D851" s="1"/>
      <c r="E851" s="1"/>
      <c r="F851" s="1"/>
      <c r="G851" s="1"/>
      <c r="H851" s="2"/>
      <c r="I851" s="64"/>
      <c r="J851" s="14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>
      <c r="A852" s="1"/>
      <c r="B852" s="1"/>
      <c r="C852" s="1"/>
      <c r="D852" s="1"/>
      <c r="E852" s="1"/>
      <c r="F852" s="1"/>
      <c r="G852" s="1"/>
      <c r="H852" s="2"/>
      <c r="I852" s="64"/>
      <c r="J852" s="14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>
      <c r="A853" s="1"/>
      <c r="B853" s="1"/>
      <c r="C853" s="1"/>
      <c r="D853" s="1"/>
      <c r="E853" s="1"/>
      <c r="F853" s="1"/>
      <c r="G853" s="1"/>
      <c r="H853" s="2"/>
      <c r="I853" s="64"/>
      <c r="J853" s="14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>
      <c r="A854" s="1"/>
      <c r="B854" s="1"/>
      <c r="C854" s="1"/>
      <c r="D854" s="1"/>
      <c r="E854" s="1"/>
      <c r="F854" s="1"/>
      <c r="G854" s="1"/>
      <c r="H854" s="2"/>
      <c r="I854" s="64"/>
      <c r="J854" s="14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>
      <c r="A855" s="1"/>
      <c r="B855" s="1"/>
      <c r="C855" s="1"/>
      <c r="D855" s="1"/>
      <c r="E855" s="1"/>
      <c r="F855" s="1"/>
      <c r="G855" s="1"/>
      <c r="H855" s="2"/>
      <c r="I855" s="64"/>
      <c r="J855" s="14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>
      <c r="A856" s="1"/>
      <c r="B856" s="1"/>
      <c r="C856" s="1"/>
      <c r="D856" s="1"/>
      <c r="E856" s="1"/>
      <c r="F856" s="1"/>
      <c r="G856" s="1"/>
      <c r="H856" s="2"/>
      <c r="I856" s="64"/>
      <c r="J856" s="14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>
      <c r="A857" s="1"/>
      <c r="B857" s="1"/>
      <c r="C857" s="1"/>
      <c r="D857" s="1"/>
      <c r="E857" s="1"/>
      <c r="F857" s="1"/>
      <c r="G857" s="1"/>
      <c r="H857" s="2"/>
      <c r="I857" s="64"/>
      <c r="J857" s="14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>
      <c r="A858" s="1"/>
      <c r="B858" s="1"/>
      <c r="C858" s="1"/>
      <c r="D858" s="1"/>
      <c r="E858" s="1"/>
      <c r="F858" s="1"/>
      <c r="G858" s="1"/>
      <c r="H858" s="2"/>
      <c r="I858" s="64"/>
      <c r="J858" s="14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>
      <c r="A859" s="1"/>
      <c r="B859" s="1"/>
      <c r="C859" s="1"/>
      <c r="D859" s="1"/>
      <c r="E859" s="1"/>
      <c r="F859" s="1"/>
      <c r="G859" s="1"/>
      <c r="H859" s="2"/>
      <c r="I859" s="64"/>
      <c r="J859" s="14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>
      <c r="A860" s="1"/>
      <c r="B860" s="1"/>
      <c r="C860" s="1"/>
      <c r="D860" s="1"/>
      <c r="E860" s="1"/>
      <c r="F860" s="1"/>
      <c r="G860" s="1"/>
      <c r="H860" s="2"/>
      <c r="I860" s="64"/>
      <c r="J860" s="14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>
      <c r="A861" s="1"/>
      <c r="B861" s="1"/>
      <c r="C861" s="1"/>
      <c r="D861" s="1"/>
      <c r="E861" s="1"/>
      <c r="F861" s="1"/>
      <c r="G861" s="1"/>
      <c r="H861" s="2"/>
      <c r="I861" s="64"/>
      <c r="J861" s="14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>
      <c r="A862" s="1"/>
      <c r="B862" s="1"/>
      <c r="C862" s="1"/>
      <c r="D862" s="1"/>
      <c r="E862" s="1"/>
      <c r="F862" s="1"/>
      <c r="G862" s="1"/>
      <c r="H862" s="2"/>
      <c r="I862" s="64"/>
      <c r="J862" s="14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>
      <c r="A863" s="1"/>
      <c r="B863" s="1"/>
      <c r="C863" s="1"/>
      <c r="D863" s="1"/>
      <c r="E863" s="1"/>
      <c r="F863" s="1"/>
      <c r="G863" s="1"/>
      <c r="H863" s="2"/>
      <c r="I863" s="64"/>
      <c r="J863" s="14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>
      <c r="A864" s="1"/>
      <c r="B864" s="1"/>
      <c r="C864" s="1"/>
      <c r="D864" s="1"/>
      <c r="E864" s="1"/>
      <c r="F864" s="1"/>
      <c r="G864" s="1"/>
      <c r="H864" s="2"/>
      <c r="I864" s="64"/>
      <c r="J864" s="14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>
      <c r="A865" s="1"/>
      <c r="B865" s="1"/>
      <c r="C865" s="1"/>
      <c r="D865" s="1"/>
      <c r="E865" s="1"/>
      <c r="F865" s="1"/>
      <c r="G865" s="1"/>
      <c r="H865" s="2"/>
      <c r="I865" s="64"/>
      <c r="J865" s="14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>
      <c r="A866" s="1"/>
      <c r="B866" s="1"/>
      <c r="C866" s="1"/>
      <c r="D866" s="1"/>
      <c r="E866" s="1"/>
      <c r="F866" s="1"/>
      <c r="G866" s="1"/>
      <c r="H866" s="2"/>
      <c r="I866" s="64"/>
      <c r="J866" s="14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>
      <c r="A867" s="1"/>
      <c r="B867" s="1"/>
      <c r="C867" s="1"/>
      <c r="D867" s="1"/>
      <c r="E867" s="1"/>
      <c r="F867" s="1"/>
      <c r="G867" s="1"/>
      <c r="H867" s="2"/>
      <c r="I867" s="64"/>
      <c r="J867" s="14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>
      <c r="A868" s="1"/>
      <c r="B868" s="1"/>
      <c r="C868" s="1"/>
      <c r="D868" s="1"/>
      <c r="E868" s="1"/>
      <c r="F868" s="1"/>
      <c r="G868" s="1"/>
      <c r="H868" s="2"/>
      <c r="I868" s="64"/>
      <c r="J868" s="14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>
      <c r="A869" s="1"/>
      <c r="B869" s="1"/>
      <c r="C869" s="1"/>
      <c r="D869" s="1"/>
      <c r="E869" s="1"/>
      <c r="F869" s="1"/>
      <c r="G869" s="1"/>
      <c r="H869" s="2"/>
      <c r="I869" s="64"/>
      <c r="J869" s="14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>
      <c r="A870" s="1"/>
      <c r="B870" s="1"/>
      <c r="C870" s="1"/>
      <c r="D870" s="1"/>
      <c r="E870" s="1"/>
      <c r="F870" s="1"/>
      <c r="G870" s="1"/>
      <c r="H870" s="2"/>
      <c r="I870" s="64"/>
      <c r="J870" s="14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>
      <c r="A871" s="1"/>
      <c r="B871" s="1"/>
      <c r="C871" s="1"/>
      <c r="D871" s="1"/>
      <c r="E871" s="1"/>
      <c r="F871" s="1"/>
      <c r="G871" s="1"/>
      <c r="H871" s="2"/>
      <c r="I871" s="64"/>
      <c r="J871" s="14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>
      <c r="A872" s="1"/>
      <c r="B872" s="1"/>
      <c r="C872" s="1"/>
      <c r="D872" s="1"/>
      <c r="E872" s="1"/>
      <c r="F872" s="1"/>
      <c r="G872" s="1"/>
      <c r="H872" s="2"/>
      <c r="I872" s="64"/>
      <c r="J872" s="14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>
      <c r="A873" s="1"/>
      <c r="B873" s="1"/>
      <c r="C873" s="1"/>
      <c r="D873" s="1"/>
      <c r="E873" s="1"/>
      <c r="F873" s="1"/>
      <c r="G873" s="1"/>
      <c r="H873" s="2"/>
      <c r="I873" s="64"/>
      <c r="J873" s="14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>
      <c r="A874" s="1"/>
      <c r="B874" s="1"/>
      <c r="C874" s="1"/>
      <c r="D874" s="1"/>
      <c r="E874" s="1"/>
      <c r="F874" s="1"/>
      <c r="G874" s="1"/>
      <c r="H874" s="2"/>
      <c r="I874" s="64"/>
      <c r="J874" s="14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>
      <c r="A875" s="1"/>
      <c r="B875" s="1"/>
      <c r="C875" s="1"/>
      <c r="D875" s="1"/>
      <c r="E875" s="1"/>
      <c r="F875" s="1"/>
      <c r="G875" s="1"/>
      <c r="H875" s="2"/>
      <c r="I875" s="64"/>
      <c r="J875" s="14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>
      <c r="A876" s="1"/>
      <c r="B876" s="1"/>
      <c r="C876" s="1"/>
      <c r="D876" s="1"/>
      <c r="E876" s="1"/>
      <c r="F876" s="1"/>
      <c r="G876" s="1"/>
      <c r="H876" s="2"/>
      <c r="I876" s="64"/>
      <c r="J876" s="14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>
      <c r="A877" s="1"/>
      <c r="B877" s="1"/>
      <c r="C877" s="1"/>
      <c r="D877" s="1"/>
      <c r="E877" s="1"/>
      <c r="F877" s="1"/>
      <c r="G877" s="1"/>
      <c r="H877" s="2"/>
      <c r="I877" s="64"/>
      <c r="J877" s="14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>
      <c r="A878" s="1"/>
      <c r="B878" s="1"/>
      <c r="C878" s="1"/>
      <c r="D878" s="1"/>
      <c r="E878" s="1"/>
      <c r="F878" s="1"/>
      <c r="G878" s="1"/>
      <c r="H878" s="2"/>
      <c r="I878" s="64"/>
      <c r="J878" s="14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>
      <c r="A879" s="1"/>
      <c r="B879" s="1"/>
      <c r="C879" s="1"/>
      <c r="D879" s="1"/>
      <c r="E879" s="1"/>
      <c r="F879" s="1"/>
      <c r="G879" s="1"/>
      <c r="H879" s="2"/>
      <c r="I879" s="64"/>
      <c r="J879" s="14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>
      <c r="A880" s="1"/>
      <c r="B880" s="1"/>
      <c r="C880" s="1"/>
      <c r="D880" s="1"/>
      <c r="E880" s="1"/>
      <c r="F880" s="1"/>
      <c r="G880" s="1"/>
      <c r="H880" s="2"/>
      <c r="I880" s="64"/>
      <c r="J880" s="14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>
      <c r="A881" s="1"/>
      <c r="B881" s="1"/>
      <c r="C881" s="1"/>
      <c r="D881" s="1"/>
      <c r="E881" s="1"/>
      <c r="F881" s="1"/>
      <c r="G881" s="1"/>
      <c r="H881" s="2"/>
      <c r="I881" s="64"/>
      <c r="J881" s="14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>
      <c r="A882" s="1"/>
      <c r="B882" s="1"/>
      <c r="C882" s="1"/>
      <c r="D882" s="1"/>
      <c r="E882" s="1"/>
      <c r="F882" s="1"/>
      <c r="G882" s="1"/>
      <c r="H882" s="2"/>
      <c r="I882" s="64"/>
      <c r="J882" s="14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>
      <c r="A883" s="1"/>
      <c r="B883" s="1"/>
      <c r="C883" s="1"/>
      <c r="D883" s="1"/>
      <c r="E883" s="1"/>
      <c r="F883" s="1"/>
      <c r="G883" s="1"/>
      <c r="H883" s="2"/>
      <c r="I883" s="64"/>
      <c r="J883" s="14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>
      <c r="A884" s="1"/>
      <c r="B884" s="1"/>
      <c r="C884" s="1"/>
      <c r="D884" s="1"/>
      <c r="E884" s="1"/>
      <c r="F884" s="1"/>
      <c r="G884" s="1"/>
      <c r="H884" s="2"/>
      <c r="I884" s="64"/>
      <c r="J884" s="14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>
      <c r="A885" s="1"/>
      <c r="B885" s="1"/>
      <c r="C885" s="1"/>
      <c r="D885" s="1"/>
      <c r="E885" s="1"/>
      <c r="F885" s="1"/>
      <c r="G885" s="1"/>
      <c r="H885" s="2"/>
      <c r="I885" s="64"/>
      <c r="J885" s="14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>
      <c r="A886" s="1"/>
      <c r="B886" s="1"/>
      <c r="C886" s="1"/>
      <c r="D886" s="1"/>
      <c r="E886" s="1"/>
      <c r="F886" s="1"/>
      <c r="G886" s="1"/>
      <c r="H886" s="2"/>
      <c r="I886" s="64"/>
      <c r="J886" s="14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>
      <c r="A887" s="1"/>
      <c r="B887" s="1"/>
      <c r="C887" s="1"/>
      <c r="D887" s="1"/>
      <c r="E887" s="1"/>
      <c r="F887" s="1"/>
      <c r="G887" s="1"/>
      <c r="H887" s="2"/>
      <c r="I887" s="64"/>
      <c r="J887" s="14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>
      <c r="A888" s="1"/>
      <c r="B888" s="1"/>
      <c r="C888" s="1"/>
      <c r="D888" s="1"/>
      <c r="E888" s="1"/>
      <c r="F888" s="1"/>
      <c r="G888" s="1"/>
      <c r="H888" s="2"/>
      <c r="I888" s="64"/>
      <c r="J888" s="14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>
      <c r="A889" s="1"/>
      <c r="B889" s="1"/>
      <c r="C889" s="1"/>
      <c r="D889" s="1"/>
      <c r="E889" s="1"/>
      <c r="F889" s="1"/>
      <c r="G889" s="1"/>
      <c r="H889" s="2"/>
      <c r="I889" s="64"/>
      <c r="J889" s="14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>
      <c r="A890" s="1"/>
      <c r="B890" s="1"/>
      <c r="C890" s="1"/>
      <c r="D890" s="1"/>
      <c r="E890" s="1"/>
      <c r="F890" s="1"/>
      <c r="G890" s="1"/>
      <c r="H890" s="2"/>
      <c r="I890" s="64"/>
      <c r="J890" s="14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>
      <c r="A891" s="1"/>
      <c r="B891" s="1"/>
      <c r="C891" s="1"/>
      <c r="D891" s="1"/>
      <c r="E891" s="1"/>
      <c r="F891" s="1"/>
      <c r="G891" s="1"/>
      <c r="H891" s="2"/>
      <c r="I891" s="64"/>
      <c r="J891" s="14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>
      <c r="A892" s="1"/>
      <c r="B892" s="1"/>
      <c r="C892" s="1"/>
      <c r="D892" s="1"/>
      <c r="E892" s="1"/>
      <c r="F892" s="1"/>
      <c r="G892" s="1"/>
      <c r="H892" s="2"/>
      <c r="I892" s="64"/>
      <c r="J892" s="14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>
      <c r="A893" s="1"/>
      <c r="B893" s="1"/>
      <c r="C893" s="1"/>
      <c r="D893" s="1"/>
      <c r="E893" s="1"/>
      <c r="F893" s="1"/>
      <c r="G893" s="1"/>
      <c r="H893" s="2"/>
      <c r="I893" s="64"/>
      <c r="J893" s="14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>
      <c r="A894" s="1"/>
      <c r="B894" s="1"/>
      <c r="C894" s="1"/>
      <c r="D894" s="1"/>
      <c r="E894" s="1"/>
      <c r="F894" s="1"/>
      <c r="G894" s="1"/>
      <c r="H894" s="2"/>
      <c r="I894" s="64"/>
      <c r="J894" s="14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>
      <c r="A895" s="1"/>
      <c r="B895" s="1"/>
      <c r="C895" s="1"/>
      <c r="D895" s="1"/>
      <c r="E895" s="1"/>
      <c r="F895" s="1"/>
      <c r="G895" s="1"/>
      <c r="H895" s="2"/>
      <c r="I895" s="64"/>
      <c r="J895" s="14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>
      <c r="A896" s="1"/>
      <c r="B896" s="1"/>
      <c r="C896" s="1"/>
      <c r="D896" s="1"/>
      <c r="E896" s="1"/>
      <c r="F896" s="1"/>
      <c r="G896" s="1"/>
      <c r="H896" s="2"/>
      <c r="I896" s="64"/>
      <c r="J896" s="14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>
      <c r="A897" s="1"/>
      <c r="B897" s="1"/>
      <c r="C897" s="1"/>
      <c r="D897" s="1"/>
      <c r="E897" s="1"/>
      <c r="F897" s="1"/>
      <c r="G897" s="1"/>
      <c r="H897" s="2"/>
      <c r="I897" s="64"/>
      <c r="J897" s="14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>
      <c r="A898" s="1"/>
      <c r="B898" s="1"/>
      <c r="C898" s="1"/>
      <c r="D898" s="1"/>
      <c r="E898" s="1"/>
      <c r="F898" s="1"/>
      <c r="G898" s="1"/>
      <c r="H898" s="2"/>
      <c r="I898" s="64"/>
      <c r="J898" s="14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>
      <c r="A899" s="1"/>
      <c r="B899" s="1"/>
      <c r="C899" s="1"/>
      <c r="D899" s="1"/>
      <c r="E899" s="1"/>
      <c r="F899" s="1"/>
      <c r="G899" s="1"/>
      <c r="H899" s="2"/>
      <c r="I899" s="64"/>
      <c r="J899" s="14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>
      <c r="A900" s="1"/>
      <c r="B900" s="1"/>
      <c r="C900" s="1"/>
      <c r="D900" s="1"/>
      <c r="E900" s="1"/>
      <c r="F900" s="1"/>
      <c r="G900" s="1"/>
      <c r="H900" s="2"/>
      <c r="I900" s="64"/>
      <c r="J900" s="14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>
      <c r="A901" s="1"/>
      <c r="B901" s="1"/>
      <c r="C901" s="1"/>
      <c r="D901" s="1"/>
      <c r="E901" s="1"/>
      <c r="F901" s="1"/>
      <c r="G901" s="1"/>
      <c r="H901" s="2"/>
      <c r="I901" s="64"/>
      <c r="J901" s="14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>
      <c r="A902" s="1"/>
      <c r="B902" s="1"/>
      <c r="C902" s="1"/>
      <c r="D902" s="1"/>
      <c r="E902" s="1"/>
      <c r="F902" s="1"/>
      <c r="G902" s="1"/>
      <c r="H902" s="2"/>
      <c r="I902" s="64"/>
      <c r="J902" s="14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>
      <c r="A903" s="1"/>
      <c r="B903" s="1"/>
      <c r="C903" s="1"/>
      <c r="D903" s="1"/>
      <c r="E903" s="1"/>
      <c r="F903" s="1"/>
      <c r="G903" s="1"/>
      <c r="H903" s="2"/>
      <c r="I903" s="64"/>
      <c r="J903" s="14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>
      <c r="A904" s="1"/>
      <c r="B904" s="1"/>
      <c r="C904" s="1"/>
      <c r="D904" s="1"/>
      <c r="E904" s="1"/>
      <c r="F904" s="1"/>
      <c r="G904" s="1"/>
      <c r="H904" s="2"/>
      <c r="I904" s="64"/>
      <c r="J904" s="14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>
      <c r="A905" s="1"/>
      <c r="B905" s="1"/>
      <c r="C905" s="1"/>
      <c r="D905" s="1"/>
      <c r="E905" s="1"/>
      <c r="F905" s="1"/>
      <c r="G905" s="1"/>
      <c r="H905" s="2"/>
      <c r="I905" s="64"/>
      <c r="J905" s="14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>
      <c r="A906" s="1"/>
      <c r="B906" s="1"/>
      <c r="C906" s="1"/>
      <c r="D906" s="1"/>
      <c r="E906" s="1"/>
      <c r="F906" s="1"/>
      <c r="G906" s="1"/>
      <c r="H906" s="2"/>
      <c r="I906" s="64"/>
      <c r="J906" s="14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>
      <c r="A907" s="1"/>
      <c r="B907" s="1"/>
      <c r="C907" s="1"/>
      <c r="D907" s="1"/>
      <c r="E907" s="1"/>
      <c r="F907" s="1"/>
      <c r="G907" s="1"/>
      <c r="H907" s="2"/>
      <c r="I907" s="64"/>
      <c r="J907" s="14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>
      <c r="A908" s="1"/>
      <c r="B908" s="1"/>
      <c r="C908" s="1"/>
      <c r="D908" s="1"/>
      <c r="E908" s="1"/>
      <c r="F908" s="1"/>
      <c r="G908" s="1"/>
      <c r="H908" s="2"/>
      <c r="I908" s="64"/>
      <c r="J908" s="14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>
      <c r="A909" s="1"/>
      <c r="B909" s="1"/>
      <c r="C909" s="1"/>
      <c r="D909" s="1"/>
      <c r="E909" s="1"/>
      <c r="F909" s="1"/>
      <c r="G909" s="1"/>
      <c r="H909" s="2"/>
      <c r="I909" s="64"/>
      <c r="J909" s="14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>
      <c r="A910" s="1"/>
      <c r="B910" s="1"/>
      <c r="C910" s="1"/>
      <c r="D910" s="1"/>
      <c r="E910" s="1"/>
      <c r="F910" s="1"/>
      <c r="G910" s="1"/>
      <c r="H910" s="2"/>
      <c r="I910" s="64"/>
      <c r="J910" s="14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>
      <c r="A911" s="1"/>
      <c r="B911" s="1"/>
      <c r="C911" s="1"/>
      <c r="D911" s="1"/>
      <c r="E911" s="1"/>
      <c r="F911" s="1"/>
      <c r="G911" s="1"/>
      <c r="H911" s="2"/>
      <c r="I911" s="64"/>
      <c r="J911" s="14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>
      <c r="A912" s="1"/>
      <c r="B912" s="1"/>
      <c r="C912" s="1"/>
      <c r="D912" s="1"/>
      <c r="E912" s="1"/>
      <c r="F912" s="1"/>
      <c r="G912" s="1"/>
      <c r="H912" s="2"/>
      <c r="I912" s="64"/>
      <c r="J912" s="14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>
      <c r="A913" s="1"/>
      <c r="B913" s="1"/>
      <c r="C913" s="1"/>
      <c r="D913" s="1"/>
      <c r="E913" s="1"/>
      <c r="F913" s="1"/>
      <c r="G913" s="1"/>
      <c r="H913" s="2"/>
      <c r="I913" s="64"/>
      <c r="J913" s="14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>
      <c r="A914" s="1"/>
      <c r="B914" s="1"/>
      <c r="C914" s="1"/>
      <c r="D914" s="1"/>
      <c r="E914" s="1"/>
      <c r="F914" s="1"/>
      <c r="G914" s="1"/>
      <c r="H914" s="2"/>
      <c r="I914" s="64"/>
      <c r="J914" s="14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>
      <c r="A915" s="1"/>
      <c r="B915" s="1"/>
      <c r="C915" s="1"/>
      <c r="D915" s="1"/>
      <c r="E915" s="1"/>
      <c r="F915" s="1"/>
      <c r="G915" s="1"/>
      <c r="H915" s="2"/>
      <c r="I915" s="64"/>
      <c r="J915" s="14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>
      <c r="A916" s="1"/>
      <c r="B916" s="1"/>
      <c r="C916" s="1"/>
      <c r="D916" s="1"/>
      <c r="E916" s="1"/>
      <c r="F916" s="1"/>
      <c r="G916" s="1"/>
      <c r="H916" s="2"/>
      <c r="I916" s="64"/>
      <c r="J916" s="14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>
      <c r="A917" s="1"/>
      <c r="B917" s="1"/>
      <c r="C917" s="1"/>
      <c r="D917" s="1"/>
      <c r="E917" s="1"/>
      <c r="F917" s="1"/>
      <c r="G917" s="1"/>
      <c r="H917" s="2"/>
      <c r="I917" s="64"/>
      <c r="J917" s="14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>
      <c r="A918" s="1"/>
      <c r="B918" s="1"/>
      <c r="C918" s="1"/>
      <c r="D918" s="1"/>
      <c r="E918" s="1"/>
      <c r="F918" s="1"/>
      <c r="G918" s="1"/>
      <c r="H918" s="2"/>
      <c r="I918" s="64"/>
      <c r="J918" s="14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>
      <c r="A919" s="1"/>
      <c r="B919" s="1"/>
      <c r="C919" s="1"/>
      <c r="D919" s="1"/>
      <c r="E919" s="1"/>
      <c r="F919" s="1"/>
      <c r="G919" s="1"/>
      <c r="H919" s="2"/>
      <c r="I919" s="64"/>
      <c r="J919" s="14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>
      <c r="A920" s="1"/>
      <c r="B920" s="1"/>
      <c r="C920" s="1"/>
      <c r="D920" s="1"/>
      <c r="E920" s="1"/>
      <c r="F920" s="1"/>
      <c r="G920" s="1"/>
      <c r="H920" s="2"/>
      <c r="I920" s="64"/>
      <c r="J920" s="14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>
      <c r="A921" s="1"/>
      <c r="B921" s="1"/>
      <c r="C921" s="1"/>
      <c r="D921" s="1"/>
      <c r="E921" s="1"/>
      <c r="F921" s="1"/>
      <c r="G921" s="1"/>
      <c r="H921" s="2"/>
      <c r="I921" s="64"/>
      <c r="J921" s="14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>
      <c r="A922" s="1"/>
      <c r="B922" s="1"/>
      <c r="C922" s="1"/>
      <c r="D922" s="1"/>
      <c r="E922" s="1"/>
      <c r="F922" s="1"/>
      <c r="G922" s="1"/>
      <c r="H922" s="2"/>
      <c r="I922" s="64"/>
      <c r="J922" s="14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>
      <c r="A923" s="1"/>
      <c r="B923" s="1"/>
      <c r="C923" s="1"/>
      <c r="D923" s="1"/>
      <c r="E923" s="1"/>
      <c r="F923" s="1"/>
      <c r="G923" s="1"/>
      <c r="H923" s="2"/>
      <c r="I923" s="64"/>
      <c r="J923" s="14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>
      <c r="A924" s="1"/>
      <c r="B924" s="1"/>
      <c r="C924" s="1"/>
      <c r="D924" s="1"/>
      <c r="E924" s="1"/>
      <c r="F924" s="1"/>
      <c r="G924" s="1"/>
      <c r="H924" s="2"/>
      <c r="I924" s="64"/>
      <c r="J924" s="14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>
      <c r="A925" s="1"/>
      <c r="B925" s="1"/>
      <c r="C925" s="1"/>
      <c r="D925" s="1"/>
      <c r="E925" s="1"/>
      <c r="F925" s="1"/>
      <c r="G925" s="1"/>
      <c r="H925" s="2"/>
      <c r="I925" s="64"/>
      <c r="J925" s="14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>
      <c r="A926" s="1"/>
      <c r="B926" s="1"/>
      <c r="C926" s="1"/>
      <c r="D926" s="1"/>
      <c r="E926" s="1"/>
      <c r="F926" s="1"/>
      <c r="G926" s="1"/>
      <c r="H926" s="2"/>
      <c r="I926" s="64"/>
      <c r="J926" s="14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>
      <c r="A927" s="1"/>
      <c r="B927" s="1"/>
      <c r="C927" s="1"/>
      <c r="D927" s="1"/>
      <c r="E927" s="1"/>
      <c r="F927" s="1"/>
      <c r="G927" s="1"/>
      <c r="H927" s="2"/>
      <c r="I927" s="64"/>
      <c r="J927" s="14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>
      <c r="A928" s="1"/>
      <c r="B928" s="1"/>
      <c r="C928" s="1"/>
      <c r="D928" s="1"/>
      <c r="E928" s="1"/>
      <c r="F928" s="1"/>
      <c r="G928" s="1"/>
      <c r="H928" s="2"/>
      <c r="I928" s="64"/>
      <c r="J928" s="14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>
      <c r="A929" s="1"/>
      <c r="B929" s="1"/>
      <c r="C929" s="1"/>
      <c r="D929" s="1"/>
      <c r="E929" s="1"/>
      <c r="F929" s="1"/>
      <c r="G929" s="1"/>
      <c r="H929" s="2"/>
      <c r="I929" s="64"/>
      <c r="J929" s="14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>
      <c r="A930" s="1"/>
      <c r="B930" s="1"/>
      <c r="C930" s="1"/>
      <c r="D930" s="1"/>
      <c r="E930" s="1"/>
      <c r="F930" s="1"/>
      <c r="G930" s="1"/>
      <c r="H930" s="2"/>
      <c r="I930" s="64"/>
      <c r="J930" s="14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>
      <c r="A931" s="1"/>
      <c r="B931" s="1"/>
      <c r="C931" s="1"/>
      <c r="D931" s="1"/>
      <c r="E931" s="1"/>
      <c r="F931" s="1"/>
      <c r="G931" s="1"/>
      <c r="H931" s="2"/>
      <c r="I931" s="64"/>
      <c r="J931" s="14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>
      <c r="A932" s="1"/>
      <c r="B932" s="1"/>
      <c r="C932" s="1"/>
      <c r="D932" s="1"/>
      <c r="E932" s="1"/>
      <c r="F932" s="1"/>
      <c r="G932" s="1"/>
      <c r="H932" s="2"/>
      <c r="I932" s="64"/>
      <c r="J932" s="14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>
      <c r="A933" s="1"/>
      <c r="B933" s="1"/>
      <c r="C933" s="1"/>
      <c r="D933" s="1"/>
      <c r="E933" s="1"/>
      <c r="F933" s="1"/>
      <c r="G933" s="1"/>
      <c r="H933" s="2"/>
      <c r="I933" s="64"/>
      <c r="J933" s="14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>
      <c r="A934" s="1"/>
      <c r="B934" s="1"/>
      <c r="C934" s="1"/>
      <c r="D934" s="1"/>
      <c r="E934" s="1"/>
      <c r="F934" s="1"/>
      <c r="G934" s="1"/>
      <c r="H934" s="2"/>
      <c r="I934" s="64"/>
      <c r="J934" s="14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>
      <c r="A935" s="1"/>
      <c r="B935" s="1"/>
      <c r="C935" s="1"/>
      <c r="D935" s="1"/>
      <c r="E935" s="1"/>
      <c r="F935" s="1"/>
      <c r="G935" s="1"/>
      <c r="H935" s="2"/>
      <c r="I935" s="64"/>
      <c r="J935" s="14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>
      <c r="A936" s="1"/>
      <c r="B936" s="1"/>
      <c r="C936" s="1"/>
      <c r="D936" s="1"/>
      <c r="E936" s="1"/>
      <c r="F936" s="1"/>
      <c r="G936" s="1"/>
      <c r="H936" s="2"/>
      <c r="I936" s="64"/>
      <c r="J936" s="14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>
      <c r="A937" s="1"/>
      <c r="B937" s="1"/>
      <c r="C937" s="1"/>
      <c r="D937" s="1"/>
      <c r="E937" s="1"/>
      <c r="F937" s="1"/>
      <c r="G937" s="1"/>
      <c r="H937" s="2"/>
      <c r="I937" s="64"/>
      <c r="J937" s="14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</sheetData>
  <autoFilter ref="A4:X4" xr:uid="{55A418E7-2473-47AD-83C4-0EF7E08BE24A}"/>
  <mergeCells count="70">
    <mergeCell ref="B1:K1"/>
    <mergeCell ref="B2:K2"/>
    <mergeCell ref="B3:B4"/>
    <mergeCell ref="C3:C4"/>
    <mergeCell ref="D3:D4"/>
    <mergeCell ref="E3:E4"/>
    <mergeCell ref="F3:F4"/>
    <mergeCell ref="G3:G4"/>
    <mergeCell ref="H3:H4"/>
    <mergeCell ref="I3:I4"/>
    <mergeCell ref="A15:H15"/>
    <mergeCell ref="J3:J4"/>
    <mergeCell ref="K3:K4"/>
    <mergeCell ref="A9:H9"/>
    <mergeCell ref="B10:K10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16:K16"/>
    <mergeCell ref="B17:K17"/>
    <mergeCell ref="B18:B19"/>
    <mergeCell ref="C18:C19"/>
    <mergeCell ref="D18:D19"/>
    <mergeCell ref="E18:E19"/>
    <mergeCell ref="F18:F19"/>
    <mergeCell ref="G18:G19"/>
    <mergeCell ref="H18:H19"/>
    <mergeCell ref="I18:I19"/>
    <mergeCell ref="A30:H30"/>
    <mergeCell ref="J18:J19"/>
    <mergeCell ref="K18:K19"/>
    <mergeCell ref="A24:H24"/>
    <mergeCell ref="B25:K25"/>
    <mergeCell ref="B26:K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B31:K31"/>
    <mergeCell ref="B32:K32"/>
    <mergeCell ref="B33:B34"/>
    <mergeCell ref="C33:C34"/>
    <mergeCell ref="D33:D34"/>
    <mergeCell ref="E33:E34"/>
    <mergeCell ref="F33:F34"/>
    <mergeCell ref="G33:G34"/>
    <mergeCell ref="H33:H34"/>
    <mergeCell ref="I33:I34"/>
    <mergeCell ref="D40:G40"/>
    <mergeCell ref="J33:J34"/>
    <mergeCell ref="K33:K34"/>
    <mergeCell ref="B36:H36"/>
    <mergeCell ref="D38:G39"/>
    <mergeCell ref="H38:H39"/>
    <mergeCell ref="I38:I39"/>
    <mergeCell ref="J38:J39"/>
  </mergeCells>
  <pageMargins left="0" right="0" top="0" bottom="0" header="0" footer="0"/>
  <pageSetup paperSize="9" scale="63" fitToHeight="0" orientation="landscape" r:id="rId1"/>
  <rowBreaks count="2" manualBreakCount="2">
    <brk id="24" min="1" max="12" man="1"/>
    <brk id="36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9646C-E647-417F-B5DC-54334C13600E}">
  <sheetPr>
    <tabColor rgb="FFC00000"/>
    <pageSetUpPr fitToPage="1"/>
  </sheetPr>
  <dimension ref="A1:W928"/>
  <sheetViews>
    <sheetView topLeftCell="E31" zoomScaleNormal="100" zoomScaleSheetLayoutView="98" workbookViewId="0">
      <selection activeCell="E43" sqref="E43"/>
    </sheetView>
  </sheetViews>
  <sheetFormatPr defaultColWidth="9" defaultRowHeight="24"/>
  <cols>
    <col min="1" max="1" width="3.42578125" style="3" bestFit="1" customWidth="1"/>
    <col min="2" max="2" width="27.85546875" style="3" bestFit="1" customWidth="1"/>
    <col min="3" max="3" width="33.28515625" style="3" bestFit="1" customWidth="1"/>
    <col min="4" max="4" width="48.5703125" style="3" bestFit="1" customWidth="1"/>
    <col min="5" max="5" width="10.85546875" style="3" bestFit="1" customWidth="1"/>
    <col min="6" max="6" width="23.28515625" style="3" bestFit="1" customWidth="1"/>
    <col min="7" max="7" width="10.7109375" style="70" bestFit="1" customWidth="1"/>
    <col min="8" max="8" width="17.7109375" style="71" bestFit="1" customWidth="1"/>
    <col min="9" max="9" width="14.5703125" style="73" bestFit="1" customWidth="1"/>
    <col min="10" max="10" width="33.140625" style="69" bestFit="1" customWidth="1"/>
    <col min="11" max="16384" width="9" style="3"/>
  </cols>
  <sheetData>
    <row r="1" spans="1:23" ht="54.75" customHeight="1">
      <c r="A1" s="882" t="s">
        <v>314</v>
      </c>
      <c r="B1" s="882"/>
      <c r="C1" s="882"/>
      <c r="D1" s="882"/>
      <c r="E1" s="882"/>
      <c r="F1" s="882"/>
      <c r="G1" s="882"/>
      <c r="H1" s="882"/>
      <c r="I1" s="882"/>
      <c r="J1" s="88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0.75" customHeight="1">
      <c r="A2" s="911" t="s">
        <v>82</v>
      </c>
      <c r="B2" s="911"/>
      <c r="C2" s="911"/>
      <c r="D2" s="911"/>
      <c r="E2" s="911"/>
      <c r="F2" s="911"/>
      <c r="G2" s="911"/>
      <c r="H2" s="911"/>
      <c r="I2" s="911"/>
      <c r="J2" s="9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 customHeight="1">
      <c r="A3" s="876" t="s">
        <v>3</v>
      </c>
      <c r="B3" s="876" t="s">
        <v>4</v>
      </c>
      <c r="C3" s="876" t="s">
        <v>5</v>
      </c>
      <c r="D3" s="876" t="s">
        <v>6</v>
      </c>
      <c r="E3" s="876" t="s">
        <v>7</v>
      </c>
      <c r="F3" s="876" t="s">
        <v>8</v>
      </c>
      <c r="G3" s="876" t="s">
        <v>9</v>
      </c>
      <c r="H3" s="902" t="s">
        <v>288</v>
      </c>
      <c r="I3" s="902" t="s">
        <v>289</v>
      </c>
      <c r="J3" s="887" t="s">
        <v>13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72" customHeight="1">
      <c r="A4" s="876"/>
      <c r="B4" s="876"/>
      <c r="C4" s="876"/>
      <c r="D4" s="876"/>
      <c r="E4" s="876"/>
      <c r="F4" s="876"/>
      <c r="G4" s="876"/>
      <c r="H4" s="903"/>
      <c r="I4" s="903"/>
      <c r="J4" s="88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6" customFormat="1">
      <c r="A5" s="26">
        <v>1</v>
      </c>
      <c r="B5" s="32" t="s">
        <v>315</v>
      </c>
      <c r="C5" s="32" t="s">
        <v>316</v>
      </c>
      <c r="D5" s="32" t="s">
        <v>104</v>
      </c>
      <c r="E5" s="32" t="s">
        <v>21</v>
      </c>
      <c r="F5" s="32" t="s">
        <v>82</v>
      </c>
      <c r="G5" s="25" t="s">
        <v>317</v>
      </c>
      <c r="H5" s="39">
        <v>40000</v>
      </c>
      <c r="I5" s="36">
        <f t="shared" ref="I5:I8" si="0">H5*12</f>
        <v>480000</v>
      </c>
      <c r="J5" s="26" t="s">
        <v>318</v>
      </c>
    </row>
    <row r="6" spans="1:23" s="6" customFormat="1">
      <c r="A6" s="10">
        <v>2</v>
      </c>
      <c r="B6" s="41" t="s">
        <v>319</v>
      </c>
      <c r="C6" s="41" t="s">
        <v>320</v>
      </c>
      <c r="D6" s="41" t="s">
        <v>321</v>
      </c>
      <c r="E6" s="41" t="s">
        <v>21</v>
      </c>
      <c r="F6" s="41" t="s">
        <v>82</v>
      </c>
      <c r="G6" s="4" t="s">
        <v>317</v>
      </c>
      <c r="H6" s="42">
        <v>25000</v>
      </c>
      <c r="I6" s="36">
        <f t="shared" si="0"/>
        <v>300000</v>
      </c>
      <c r="J6" s="26" t="s">
        <v>318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6" customFormat="1">
      <c r="A7" s="26">
        <v>3</v>
      </c>
      <c r="B7" s="41" t="s">
        <v>322</v>
      </c>
      <c r="C7" s="41" t="s">
        <v>112</v>
      </c>
      <c r="D7" s="41" t="s">
        <v>323</v>
      </c>
      <c r="E7" s="41" t="s">
        <v>21</v>
      </c>
      <c r="F7" s="41" t="s">
        <v>82</v>
      </c>
      <c r="G7" s="4" t="s">
        <v>223</v>
      </c>
      <c r="H7" s="42">
        <v>36000</v>
      </c>
      <c r="I7" s="36">
        <f t="shared" si="0"/>
        <v>432000</v>
      </c>
      <c r="J7" s="26" t="s">
        <v>318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6" customFormat="1">
      <c r="A8" s="10">
        <v>4</v>
      </c>
      <c r="B8" s="32" t="s">
        <v>324</v>
      </c>
      <c r="C8" s="32" t="s">
        <v>325</v>
      </c>
      <c r="D8" s="32" t="s">
        <v>326</v>
      </c>
      <c r="E8" s="32" t="s">
        <v>21</v>
      </c>
      <c r="F8" s="32" t="s">
        <v>82</v>
      </c>
      <c r="G8" s="25" t="s">
        <v>223</v>
      </c>
      <c r="H8" s="39">
        <v>36000</v>
      </c>
      <c r="I8" s="36">
        <f t="shared" si="0"/>
        <v>432000</v>
      </c>
      <c r="J8" s="26" t="s">
        <v>318</v>
      </c>
    </row>
    <row r="9" spans="1:23" ht="29.25" customHeight="1">
      <c r="A9" s="878"/>
      <c r="B9" s="878"/>
      <c r="C9" s="878"/>
      <c r="D9" s="878"/>
      <c r="E9" s="878"/>
      <c r="F9" s="878"/>
      <c r="G9" s="879"/>
      <c r="H9" s="16">
        <f>SUM(H5:H8)</f>
        <v>137000</v>
      </c>
      <c r="I9" s="20">
        <f>SUM(I5:I8)</f>
        <v>1644000</v>
      </c>
      <c r="J9" s="10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48" customHeight="1">
      <c r="A10" s="882" t="s">
        <v>314</v>
      </c>
      <c r="B10" s="882"/>
      <c r="C10" s="882"/>
      <c r="D10" s="882"/>
      <c r="E10" s="882"/>
      <c r="F10" s="882"/>
      <c r="G10" s="882"/>
      <c r="H10" s="882"/>
      <c r="I10" s="882"/>
      <c r="J10" s="88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9.25" customHeight="1">
      <c r="A11" s="880" t="s">
        <v>106</v>
      </c>
      <c r="B11" s="880"/>
      <c r="C11" s="880"/>
      <c r="D11" s="880"/>
      <c r="E11" s="880"/>
      <c r="F11" s="880"/>
      <c r="G11" s="880"/>
      <c r="H11" s="880"/>
      <c r="I11" s="880"/>
      <c r="J11" s="88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4" customHeight="1">
      <c r="A12" s="876" t="s">
        <v>3</v>
      </c>
      <c r="B12" s="876" t="s">
        <v>4</v>
      </c>
      <c r="C12" s="876" t="s">
        <v>5</v>
      </c>
      <c r="D12" s="876" t="s">
        <v>6</v>
      </c>
      <c r="E12" s="876" t="s">
        <v>7</v>
      </c>
      <c r="F12" s="876" t="s">
        <v>8</v>
      </c>
      <c r="G12" s="876" t="s">
        <v>9</v>
      </c>
      <c r="H12" s="902" t="s">
        <v>288</v>
      </c>
      <c r="I12" s="902" t="s">
        <v>289</v>
      </c>
      <c r="J12" s="887" t="s">
        <v>13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>
      <c r="A13" s="876"/>
      <c r="B13" s="876"/>
      <c r="C13" s="876"/>
      <c r="D13" s="876"/>
      <c r="E13" s="876"/>
      <c r="F13" s="876"/>
      <c r="G13" s="876"/>
      <c r="H13" s="903"/>
      <c r="I13" s="903"/>
      <c r="J13" s="88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7.75" customHeight="1">
      <c r="A14" s="51">
        <v>1</v>
      </c>
      <c r="B14" s="68" t="s">
        <v>327</v>
      </c>
      <c r="C14" s="68" t="s">
        <v>112</v>
      </c>
      <c r="D14" s="68" t="s">
        <v>328</v>
      </c>
      <c r="E14" s="52" t="s">
        <v>21</v>
      </c>
      <c r="F14" s="52" t="s">
        <v>106</v>
      </c>
      <c r="G14" s="53" t="s">
        <v>292</v>
      </c>
      <c r="H14" s="54">
        <v>36000</v>
      </c>
      <c r="I14" s="56">
        <f>H14*12</f>
        <v>432000</v>
      </c>
      <c r="J14" s="26" t="s">
        <v>318</v>
      </c>
      <c r="K14" s="1"/>
      <c r="L14" s="1"/>
      <c r="M14" s="1"/>
      <c r="N14" s="1" t="s">
        <v>329</v>
      </c>
      <c r="O14" s="1"/>
      <c r="P14" s="1"/>
      <c r="Q14" s="1"/>
      <c r="R14" s="1"/>
      <c r="S14" s="1"/>
      <c r="T14" s="1"/>
      <c r="U14" s="1"/>
      <c r="V14" s="1"/>
      <c r="W14" s="1"/>
    </row>
    <row r="15" spans="1:23" ht="27.75" customHeight="1">
      <c r="A15" s="878"/>
      <c r="B15" s="878"/>
      <c r="C15" s="878"/>
      <c r="D15" s="878"/>
      <c r="E15" s="878"/>
      <c r="F15" s="878"/>
      <c r="G15" s="879"/>
      <c r="H15" s="16">
        <f>SUM(H14:H14)</f>
        <v>36000</v>
      </c>
      <c r="I15" s="20">
        <f>SUM(I14:I14)</f>
        <v>432000</v>
      </c>
      <c r="J15" s="5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48" customHeight="1">
      <c r="A16" s="882" t="s">
        <v>314</v>
      </c>
      <c r="B16" s="882"/>
      <c r="C16" s="882"/>
      <c r="D16" s="882"/>
      <c r="E16" s="882"/>
      <c r="F16" s="882"/>
      <c r="G16" s="882"/>
      <c r="H16" s="882"/>
      <c r="I16" s="882"/>
      <c r="J16" s="88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7.75" customHeight="1">
      <c r="A17" s="880" t="s">
        <v>118</v>
      </c>
      <c r="B17" s="880"/>
      <c r="C17" s="880"/>
      <c r="D17" s="880"/>
      <c r="E17" s="880"/>
      <c r="F17" s="880"/>
      <c r="G17" s="880"/>
      <c r="H17" s="880"/>
      <c r="I17" s="880"/>
      <c r="J17" s="88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4" customHeight="1">
      <c r="A18" s="876" t="s">
        <v>3</v>
      </c>
      <c r="B18" s="876" t="s">
        <v>4</v>
      </c>
      <c r="C18" s="876" t="s">
        <v>5</v>
      </c>
      <c r="D18" s="876" t="s">
        <v>6</v>
      </c>
      <c r="E18" s="876" t="s">
        <v>7</v>
      </c>
      <c r="F18" s="876" t="s">
        <v>8</v>
      </c>
      <c r="G18" s="876" t="s">
        <v>9</v>
      </c>
      <c r="H18" s="902" t="s">
        <v>288</v>
      </c>
      <c r="I18" s="902" t="s">
        <v>289</v>
      </c>
      <c r="J18" s="887" t="s">
        <v>13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72" customHeight="1">
      <c r="A19" s="876"/>
      <c r="B19" s="876"/>
      <c r="C19" s="876"/>
      <c r="D19" s="876"/>
      <c r="E19" s="876"/>
      <c r="F19" s="876"/>
      <c r="G19" s="876"/>
      <c r="H19" s="903"/>
      <c r="I19" s="903"/>
      <c r="J19" s="88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4.95" customHeight="1">
      <c r="A20" s="51">
        <v>1</v>
      </c>
      <c r="B20" s="52" t="s">
        <v>330</v>
      </c>
      <c r="C20" s="52" t="s">
        <v>159</v>
      </c>
      <c r="D20" s="52" t="s">
        <v>331</v>
      </c>
      <c r="E20" s="52" t="s">
        <v>21</v>
      </c>
      <c r="F20" s="52" t="s">
        <v>118</v>
      </c>
      <c r="G20" s="53" t="s">
        <v>136</v>
      </c>
      <c r="H20" s="54">
        <v>20000</v>
      </c>
      <c r="I20" s="119">
        <f>H20*12</f>
        <v>240000</v>
      </c>
      <c r="J20" s="26" t="s">
        <v>318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4.95" customHeight="1">
      <c r="A21" s="51">
        <v>2</v>
      </c>
      <c r="B21" s="52" t="s">
        <v>332</v>
      </c>
      <c r="C21" s="52" t="s">
        <v>333</v>
      </c>
      <c r="D21" s="52" t="s">
        <v>334</v>
      </c>
      <c r="E21" s="52" t="s">
        <v>21</v>
      </c>
      <c r="F21" s="52" t="s">
        <v>118</v>
      </c>
      <c r="G21" s="53" t="s">
        <v>292</v>
      </c>
      <c r="H21" s="54">
        <v>50000</v>
      </c>
      <c r="I21" s="119">
        <f>H21*12</f>
        <v>600000</v>
      </c>
      <c r="J21" s="26" t="s">
        <v>318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>
      <c r="A22" s="878"/>
      <c r="B22" s="878"/>
      <c r="C22" s="878"/>
      <c r="D22" s="878"/>
      <c r="E22" s="878"/>
      <c r="F22" s="878"/>
      <c r="G22" s="879"/>
      <c r="H22" s="16">
        <f>SUM(H20:H21)</f>
        <v>70000</v>
      </c>
      <c r="I22" s="20">
        <f>SUM(I20:I21)</f>
        <v>840000</v>
      </c>
      <c r="J22" s="5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8" customHeight="1">
      <c r="A23" s="882" t="s">
        <v>314</v>
      </c>
      <c r="B23" s="882"/>
      <c r="C23" s="882"/>
      <c r="D23" s="882"/>
      <c r="E23" s="882"/>
      <c r="F23" s="882"/>
      <c r="G23" s="882"/>
      <c r="H23" s="882"/>
      <c r="I23" s="882"/>
      <c r="J23" s="88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8.5" customHeight="1">
      <c r="A24" s="880" t="s">
        <v>148</v>
      </c>
      <c r="B24" s="880"/>
      <c r="C24" s="880"/>
      <c r="D24" s="880"/>
      <c r="E24" s="880"/>
      <c r="F24" s="880"/>
      <c r="G24" s="880"/>
      <c r="H24" s="880"/>
      <c r="I24" s="880"/>
      <c r="J24" s="88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72" customHeight="1">
      <c r="A25" s="876" t="s">
        <v>3</v>
      </c>
      <c r="B25" s="876" t="s">
        <v>4</v>
      </c>
      <c r="C25" s="876" t="s">
        <v>5</v>
      </c>
      <c r="D25" s="876" t="s">
        <v>6</v>
      </c>
      <c r="E25" s="876" t="s">
        <v>7</v>
      </c>
      <c r="F25" s="876" t="s">
        <v>8</v>
      </c>
      <c r="G25" s="876" t="s">
        <v>9</v>
      </c>
      <c r="H25" s="902" t="s">
        <v>288</v>
      </c>
      <c r="I25" s="902" t="s">
        <v>289</v>
      </c>
      <c r="J25" s="887" t="s">
        <v>13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72" customHeight="1">
      <c r="A26" s="876"/>
      <c r="B26" s="876"/>
      <c r="C26" s="876"/>
      <c r="D26" s="876"/>
      <c r="E26" s="876"/>
      <c r="F26" s="876"/>
      <c r="G26" s="876"/>
      <c r="H26" s="903"/>
      <c r="I26" s="903"/>
      <c r="J26" s="88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A27" s="46">
        <v>1</v>
      </c>
      <c r="B27" s="47" t="s">
        <v>335</v>
      </c>
      <c r="C27" s="47" t="s">
        <v>336</v>
      </c>
      <c r="D27" s="47" t="s">
        <v>337</v>
      </c>
      <c r="E27" s="47" t="s">
        <v>21</v>
      </c>
      <c r="F27" s="47" t="s">
        <v>148</v>
      </c>
      <c r="G27" s="48" t="s">
        <v>338</v>
      </c>
      <c r="H27" s="49">
        <v>25000</v>
      </c>
      <c r="I27" s="36">
        <f>H27*12</f>
        <v>300000</v>
      </c>
      <c r="J27" s="26" t="s">
        <v>318</v>
      </c>
    </row>
    <row r="28" spans="1:23">
      <c r="A28" s="877" t="s">
        <v>32</v>
      </c>
      <c r="B28" s="878"/>
      <c r="C28" s="878"/>
      <c r="D28" s="878"/>
      <c r="E28" s="878"/>
      <c r="F28" s="878"/>
      <c r="G28" s="879"/>
      <c r="H28" s="16">
        <f>SUM(H27:H27)</f>
        <v>25000</v>
      </c>
      <c r="I28" s="20">
        <f>SUM(I27)</f>
        <v>300000</v>
      </c>
      <c r="J28" s="5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48" customHeight="1">
      <c r="A29" s="882" t="s">
        <v>314</v>
      </c>
      <c r="B29" s="882"/>
      <c r="C29" s="882"/>
      <c r="D29" s="882"/>
      <c r="E29" s="882"/>
      <c r="F29" s="882"/>
      <c r="G29" s="882"/>
      <c r="H29" s="882"/>
      <c r="I29" s="882"/>
      <c r="J29" s="88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A30" s="880" t="s">
        <v>339</v>
      </c>
      <c r="B30" s="880"/>
      <c r="C30" s="880"/>
      <c r="D30" s="880"/>
      <c r="E30" s="880"/>
      <c r="F30" s="880"/>
      <c r="G30" s="880"/>
      <c r="H30" s="880"/>
      <c r="I30" s="880"/>
      <c r="J30" s="88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72" customHeight="1">
      <c r="A31" s="876" t="s">
        <v>3</v>
      </c>
      <c r="B31" s="876" t="s">
        <v>4</v>
      </c>
      <c r="C31" s="876" t="s">
        <v>5</v>
      </c>
      <c r="D31" s="876" t="s">
        <v>6</v>
      </c>
      <c r="E31" s="876" t="s">
        <v>7</v>
      </c>
      <c r="F31" s="876" t="s">
        <v>8</v>
      </c>
      <c r="G31" s="876" t="s">
        <v>9</v>
      </c>
      <c r="H31" s="902" t="s">
        <v>288</v>
      </c>
      <c r="I31" s="902" t="s">
        <v>289</v>
      </c>
      <c r="J31" s="887" t="s">
        <v>13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72" customHeight="1">
      <c r="A32" s="876"/>
      <c r="B32" s="876"/>
      <c r="C32" s="876"/>
      <c r="D32" s="876"/>
      <c r="E32" s="876"/>
      <c r="F32" s="876"/>
      <c r="G32" s="876"/>
      <c r="H32" s="903"/>
      <c r="I32" s="903"/>
      <c r="J32" s="88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>
      <c r="A33" s="46">
        <v>1</v>
      </c>
      <c r="B33" s="47" t="s">
        <v>340</v>
      </c>
      <c r="C33" s="47"/>
      <c r="D33" s="47"/>
      <c r="E33" s="47" t="s">
        <v>21</v>
      </c>
      <c r="F33" s="47" t="s">
        <v>339</v>
      </c>
      <c r="G33" s="48" t="s">
        <v>341</v>
      </c>
      <c r="H33" s="49">
        <v>25000</v>
      </c>
      <c r="I33" s="36">
        <f>H33*12</f>
        <v>300000</v>
      </c>
      <c r="J33" s="26" t="s">
        <v>318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>
      <c r="A34" s="877" t="s">
        <v>32</v>
      </c>
      <c r="B34" s="878"/>
      <c r="C34" s="878"/>
      <c r="D34" s="878"/>
      <c r="E34" s="878"/>
      <c r="F34" s="878"/>
      <c r="G34" s="879"/>
      <c r="H34" s="16">
        <f>SUM(H33:H33)</f>
        <v>25000</v>
      </c>
      <c r="I34" s="20">
        <f>SUM(I33)</f>
        <v>300000</v>
      </c>
      <c r="J34" s="5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>
      <c r="A35" s="1"/>
      <c r="B35" s="1"/>
      <c r="C35" s="1"/>
      <c r="D35" s="1"/>
      <c r="E35" s="1"/>
      <c r="F35" s="1"/>
      <c r="G35" s="2"/>
      <c r="H35" s="64"/>
      <c r="I35" s="66"/>
      <c r="J35" s="6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>
      <c r="A36" s="1"/>
      <c r="B36" s="1"/>
      <c r="C36" s="904"/>
      <c r="D36" s="905"/>
      <c r="E36" s="905"/>
      <c r="F36" s="906"/>
      <c r="G36" s="876" t="s">
        <v>313</v>
      </c>
      <c r="H36" s="910" t="s">
        <v>288</v>
      </c>
      <c r="I36" s="910" t="s">
        <v>289</v>
      </c>
      <c r="J36" s="6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>
      <c r="A37" s="1"/>
      <c r="B37" s="1"/>
      <c r="C37" s="907"/>
      <c r="D37" s="908"/>
      <c r="E37" s="908"/>
      <c r="F37" s="909"/>
      <c r="G37" s="876"/>
      <c r="H37" s="910"/>
      <c r="I37" s="910"/>
      <c r="J37" s="6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>
      <c r="A38" s="1"/>
      <c r="B38" s="1"/>
      <c r="C38" s="899"/>
      <c r="D38" s="900"/>
      <c r="E38" s="900"/>
      <c r="F38" s="901"/>
      <c r="G38" s="108">
        <v>9</v>
      </c>
      <c r="H38" s="149">
        <f>H9+H15+H22+H28+H34</f>
        <v>293000</v>
      </c>
      <c r="I38" s="124">
        <f>I9+I15+I22+I28+I34</f>
        <v>3516000</v>
      </c>
      <c r="J38" s="6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>
      <c r="A39" s="1"/>
      <c r="B39" s="1"/>
      <c r="C39" s="1"/>
      <c r="D39" s="1"/>
      <c r="E39" s="1"/>
      <c r="F39" s="1"/>
      <c r="G39" s="2"/>
      <c r="H39" s="64"/>
      <c r="I39" s="66"/>
      <c r="J39" s="6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>
      <c r="A40" s="1"/>
      <c r="B40" s="1"/>
      <c r="C40" s="1"/>
      <c r="D40" s="1"/>
      <c r="E40" s="1"/>
      <c r="F40" s="1"/>
      <c r="G40" s="2"/>
      <c r="H40" s="64"/>
      <c r="I40" s="66"/>
      <c r="J40" s="6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>
      <c r="A41" s="1"/>
      <c r="B41" s="1"/>
      <c r="C41" s="1"/>
      <c r="D41" s="1"/>
      <c r="E41" s="1"/>
      <c r="F41" s="1"/>
      <c r="G41" s="2"/>
      <c r="H41" s="64"/>
      <c r="I41" s="66"/>
      <c r="J41" s="6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>
      <c r="A42" s="1"/>
      <c r="B42" s="1"/>
      <c r="C42" s="1"/>
      <c r="D42" s="1"/>
      <c r="E42" s="1"/>
      <c r="F42" s="1"/>
      <c r="G42" s="2"/>
      <c r="H42" s="64"/>
      <c r="I42" s="66"/>
      <c r="J42" s="6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>
      <c r="A43" s="1"/>
      <c r="B43" s="1"/>
      <c r="C43" s="1"/>
      <c r="D43" s="1"/>
      <c r="E43" s="1"/>
      <c r="F43" s="1"/>
      <c r="G43" s="2"/>
      <c r="H43" s="64"/>
      <c r="I43" s="66"/>
      <c r="J43" s="6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>
      <c r="A44" s="1"/>
      <c r="B44" s="1"/>
      <c r="C44" s="1"/>
      <c r="D44" s="1"/>
      <c r="E44" s="1"/>
      <c r="F44" s="1"/>
      <c r="G44" s="2"/>
      <c r="H44" s="64"/>
      <c r="I44" s="66"/>
      <c r="J44" s="6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>
      <c r="A45" s="1"/>
      <c r="B45" s="1"/>
      <c r="C45" s="1"/>
      <c r="D45" s="1"/>
      <c r="E45" s="1"/>
      <c r="F45" s="1"/>
      <c r="G45" s="2"/>
      <c r="H45" s="64"/>
      <c r="I45" s="66"/>
      <c r="J45" s="6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>
      <c r="A46" s="1"/>
      <c r="B46" s="1"/>
      <c r="C46" s="1"/>
      <c r="D46" s="1"/>
      <c r="E46" s="1"/>
      <c r="F46" s="1"/>
      <c r="G46" s="2"/>
      <c r="H46" s="64"/>
      <c r="I46" s="66"/>
      <c r="J46" s="6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>
      <c r="A47" s="1"/>
      <c r="B47" s="1"/>
      <c r="C47" s="1"/>
      <c r="D47" s="1"/>
      <c r="E47" s="1"/>
      <c r="F47" s="1"/>
      <c r="G47" s="2"/>
      <c r="H47" s="64"/>
      <c r="I47" s="66"/>
      <c r="J47" s="6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>
      <c r="A48" s="1"/>
      <c r="B48" s="1"/>
      <c r="C48" s="1"/>
      <c r="D48" s="1"/>
      <c r="E48" s="1"/>
      <c r="F48" s="1"/>
      <c r="G48" s="2"/>
      <c r="H48" s="64"/>
      <c r="I48" s="66"/>
      <c r="J48" s="6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>
      <c r="A49" s="1"/>
      <c r="B49" s="1"/>
      <c r="C49" s="1"/>
      <c r="D49" s="1"/>
      <c r="E49" s="1"/>
      <c r="F49" s="1"/>
      <c r="G49" s="2"/>
      <c r="H49" s="64"/>
      <c r="I49" s="66"/>
      <c r="J49" s="6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>
      <c r="A50" s="1"/>
      <c r="B50" s="1"/>
      <c r="C50" s="1"/>
      <c r="D50" s="1"/>
      <c r="E50" s="1"/>
      <c r="F50" s="1"/>
      <c r="G50" s="2"/>
      <c r="H50" s="64"/>
      <c r="I50" s="66"/>
      <c r="J50" s="6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>
      <c r="A51" s="1"/>
      <c r="B51" s="1"/>
      <c r="C51" s="1"/>
      <c r="D51" s="1"/>
      <c r="E51" s="1"/>
      <c r="F51" s="1"/>
      <c r="G51" s="2"/>
      <c r="H51" s="64"/>
      <c r="I51" s="66"/>
      <c r="J51" s="6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>
      <c r="A52" s="1"/>
      <c r="B52" s="1"/>
      <c r="C52" s="1"/>
      <c r="D52" s="1"/>
      <c r="E52" s="1"/>
      <c r="F52" s="1"/>
      <c r="G52" s="2"/>
      <c r="H52" s="64"/>
      <c r="I52" s="66"/>
      <c r="J52" s="6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>
      <c r="A53" s="1"/>
      <c r="B53" s="1"/>
      <c r="C53" s="1"/>
      <c r="D53" s="1"/>
      <c r="E53" s="1"/>
      <c r="F53" s="1"/>
      <c r="G53" s="2"/>
      <c r="H53" s="64"/>
      <c r="I53" s="66"/>
      <c r="J53" s="6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>
      <c r="A54" s="1"/>
      <c r="B54" s="1"/>
      <c r="C54" s="1"/>
      <c r="D54" s="1"/>
      <c r="E54" s="1"/>
      <c r="F54" s="1"/>
      <c r="G54" s="2"/>
      <c r="H54" s="64"/>
      <c r="I54" s="66"/>
      <c r="J54" s="6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>
      <c r="A55" s="1"/>
      <c r="B55" s="1"/>
      <c r="C55" s="1"/>
      <c r="D55" s="1"/>
      <c r="E55" s="1"/>
      <c r="F55" s="1"/>
      <c r="G55" s="2"/>
      <c r="H55" s="64"/>
      <c r="I55" s="66"/>
      <c r="J55" s="6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>
      <c r="A56" s="1"/>
      <c r="B56" s="1"/>
      <c r="C56" s="1"/>
      <c r="D56" s="1"/>
      <c r="E56" s="1"/>
      <c r="F56" s="1"/>
      <c r="G56" s="2"/>
      <c r="H56" s="64"/>
      <c r="I56" s="66"/>
      <c r="J56" s="6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>
      <c r="A57" s="1"/>
      <c r="B57" s="1"/>
      <c r="C57" s="1"/>
      <c r="D57" s="1"/>
      <c r="E57" s="1"/>
      <c r="F57" s="1"/>
      <c r="G57" s="2"/>
      <c r="H57" s="64"/>
      <c r="I57" s="66"/>
      <c r="J57" s="6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>
      <c r="A58" s="1"/>
      <c r="B58" s="1"/>
      <c r="C58" s="1"/>
      <c r="D58" s="1"/>
      <c r="E58" s="1"/>
      <c r="F58" s="1"/>
      <c r="G58" s="2"/>
      <c r="H58" s="64"/>
      <c r="I58" s="66"/>
      <c r="J58" s="6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>
      <c r="A59" s="1"/>
      <c r="B59" s="1"/>
      <c r="C59" s="1"/>
      <c r="D59" s="1"/>
      <c r="E59" s="1"/>
      <c r="F59" s="1"/>
      <c r="G59" s="2"/>
      <c r="H59" s="64"/>
      <c r="I59" s="66"/>
      <c r="J59" s="6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>
      <c r="A60" s="1"/>
      <c r="B60" s="1"/>
      <c r="C60" s="1"/>
      <c r="D60" s="1"/>
      <c r="E60" s="1"/>
      <c r="F60" s="1"/>
      <c r="G60" s="2"/>
      <c r="H60" s="64"/>
      <c r="I60" s="66"/>
      <c r="J60" s="6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>
      <c r="A61" s="1"/>
      <c r="B61" s="1"/>
      <c r="C61" s="1"/>
      <c r="D61" s="1"/>
      <c r="E61" s="1"/>
      <c r="F61" s="1"/>
      <c r="G61" s="2"/>
      <c r="H61" s="64"/>
      <c r="I61" s="66"/>
      <c r="J61" s="6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>
      <c r="A62" s="1"/>
      <c r="B62" s="1"/>
      <c r="C62" s="1"/>
      <c r="D62" s="1"/>
      <c r="E62" s="1"/>
      <c r="F62" s="1"/>
      <c r="G62" s="2"/>
      <c r="H62" s="64"/>
      <c r="I62" s="66"/>
      <c r="J62" s="6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>
      <c r="A63" s="1"/>
      <c r="B63" s="1"/>
      <c r="C63" s="1"/>
      <c r="D63" s="1"/>
      <c r="E63" s="1"/>
      <c r="F63" s="1"/>
      <c r="G63" s="2"/>
      <c r="H63" s="64"/>
      <c r="I63" s="66"/>
      <c r="J63" s="6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>
      <c r="A64" s="1"/>
      <c r="B64" s="1"/>
      <c r="C64" s="1"/>
      <c r="D64" s="1"/>
      <c r="E64" s="1"/>
      <c r="F64" s="1"/>
      <c r="G64" s="2"/>
      <c r="H64" s="64"/>
      <c r="I64" s="66"/>
      <c r="J64" s="6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>
      <c r="A65" s="1"/>
      <c r="B65" s="1"/>
      <c r="C65" s="1"/>
      <c r="D65" s="1"/>
      <c r="E65" s="1"/>
      <c r="F65" s="1"/>
      <c r="G65" s="2"/>
      <c r="H65" s="64"/>
      <c r="I65" s="66"/>
      <c r="J65" s="6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>
      <c r="A66" s="1"/>
      <c r="B66" s="1"/>
      <c r="C66" s="1"/>
      <c r="D66" s="1"/>
      <c r="E66" s="1"/>
      <c r="F66" s="1"/>
      <c r="G66" s="2"/>
      <c r="H66" s="64"/>
      <c r="I66" s="66"/>
      <c r="J66" s="6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>
      <c r="A67" s="1"/>
      <c r="B67" s="1"/>
      <c r="C67" s="1"/>
      <c r="D67" s="1"/>
      <c r="E67" s="1"/>
      <c r="F67" s="1"/>
      <c r="G67" s="2"/>
      <c r="H67" s="64"/>
      <c r="I67" s="66"/>
      <c r="J67" s="6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>
      <c r="A68" s="1"/>
      <c r="B68" s="1"/>
      <c r="C68" s="1"/>
      <c r="D68" s="1"/>
      <c r="E68" s="1"/>
      <c r="F68" s="1"/>
      <c r="G68" s="2"/>
      <c r="H68" s="64"/>
      <c r="I68" s="66"/>
      <c r="J68" s="6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>
      <c r="A69" s="1"/>
      <c r="B69" s="1"/>
      <c r="C69" s="1"/>
      <c r="D69" s="1"/>
      <c r="E69" s="1"/>
      <c r="F69" s="1"/>
      <c r="G69" s="2"/>
      <c r="H69" s="64"/>
      <c r="I69" s="66"/>
      <c r="J69" s="6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>
      <c r="A70" s="1"/>
      <c r="B70" s="1"/>
      <c r="C70" s="1"/>
      <c r="D70" s="1"/>
      <c r="E70" s="1"/>
      <c r="F70" s="1"/>
      <c r="G70" s="2"/>
      <c r="H70" s="64"/>
      <c r="I70" s="66"/>
      <c r="J70" s="6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>
      <c r="A71" s="1"/>
      <c r="B71" s="1"/>
      <c r="C71" s="1"/>
      <c r="D71" s="1"/>
      <c r="E71" s="1"/>
      <c r="F71" s="1"/>
      <c r="G71" s="2"/>
      <c r="H71" s="64"/>
      <c r="I71" s="66"/>
      <c r="J71" s="6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>
      <c r="A72" s="1"/>
      <c r="B72" s="1"/>
      <c r="C72" s="1"/>
      <c r="D72" s="1"/>
      <c r="E72" s="1"/>
      <c r="F72" s="1"/>
      <c r="G72" s="2"/>
      <c r="H72" s="64"/>
      <c r="I72" s="66"/>
      <c r="J72" s="6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>
      <c r="A73" s="1"/>
      <c r="B73" s="1"/>
      <c r="C73" s="1"/>
      <c r="D73" s="1"/>
      <c r="E73" s="1"/>
      <c r="F73" s="1"/>
      <c r="G73" s="2"/>
      <c r="H73" s="64"/>
      <c r="I73" s="66"/>
      <c r="J73" s="6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>
      <c r="A74" s="1"/>
      <c r="B74" s="1"/>
      <c r="C74" s="1"/>
      <c r="D74" s="1"/>
      <c r="E74" s="1"/>
      <c r="F74" s="1"/>
      <c r="G74" s="2"/>
      <c r="H74" s="64"/>
      <c r="I74" s="66"/>
      <c r="J74" s="6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>
      <c r="A75" s="1"/>
      <c r="B75" s="1"/>
      <c r="C75" s="1"/>
      <c r="D75" s="1"/>
      <c r="E75" s="1"/>
      <c r="F75" s="1"/>
      <c r="G75" s="2"/>
      <c r="H75" s="64"/>
      <c r="I75" s="66"/>
      <c r="J75" s="6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>
      <c r="A76" s="1"/>
      <c r="B76" s="1"/>
      <c r="C76" s="1"/>
      <c r="D76" s="1"/>
      <c r="E76" s="1"/>
      <c r="F76" s="1"/>
      <c r="G76" s="2"/>
      <c r="H76" s="64"/>
      <c r="I76" s="66"/>
      <c r="J76" s="6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>
      <c r="A77" s="1"/>
      <c r="B77" s="1"/>
      <c r="C77" s="1"/>
      <c r="D77" s="1"/>
      <c r="E77" s="1"/>
      <c r="F77" s="1"/>
      <c r="G77" s="2"/>
      <c r="H77" s="64"/>
      <c r="I77" s="66"/>
      <c r="J77" s="6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>
      <c r="A78" s="1"/>
      <c r="B78" s="1"/>
      <c r="C78" s="1"/>
      <c r="D78" s="1"/>
      <c r="E78" s="1"/>
      <c r="F78" s="1"/>
      <c r="G78" s="2"/>
      <c r="H78" s="64"/>
      <c r="I78" s="66"/>
      <c r="J78" s="6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>
      <c r="A79" s="1"/>
      <c r="B79" s="1"/>
      <c r="C79" s="1"/>
      <c r="D79" s="1"/>
      <c r="E79" s="1"/>
      <c r="F79" s="1"/>
      <c r="G79" s="2"/>
      <c r="H79" s="64"/>
      <c r="I79" s="66"/>
      <c r="J79" s="6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>
      <c r="A80" s="1"/>
      <c r="B80" s="1"/>
      <c r="C80" s="1"/>
      <c r="D80" s="1"/>
      <c r="E80" s="1"/>
      <c r="F80" s="1"/>
      <c r="G80" s="2"/>
      <c r="H80" s="64"/>
      <c r="I80" s="66"/>
      <c r="J80" s="6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>
      <c r="A81" s="1"/>
      <c r="B81" s="1"/>
      <c r="C81" s="1"/>
      <c r="D81" s="1"/>
      <c r="E81" s="1"/>
      <c r="F81" s="1"/>
      <c r="G81" s="2"/>
      <c r="H81" s="64"/>
      <c r="I81" s="66"/>
      <c r="J81" s="6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>
      <c r="A82" s="1"/>
      <c r="B82" s="1"/>
      <c r="C82" s="1"/>
      <c r="D82" s="1"/>
      <c r="E82" s="1"/>
      <c r="F82" s="1"/>
      <c r="G82" s="2"/>
      <c r="H82" s="64"/>
      <c r="I82" s="66"/>
      <c r="J82" s="6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>
      <c r="A83" s="1"/>
      <c r="B83" s="1"/>
      <c r="C83" s="1"/>
      <c r="D83" s="1"/>
      <c r="E83" s="1"/>
      <c r="F83" s="1"/>
      <c r="G83" s="2"/>
      <c r="H83" s="64"/>
      <c r="I83" s="66"/>
      <c r="J83" s="6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>
      <c r="A84" s="1"/>
      <c r="B84" s="1"/>
      <c r="C84" s="1"/>
      <c r="D84" s="1"/>
      <c r="E84" s="1"/>
      <c r="F84" s="1"/>
      <c r="G84" s="2"/>
      <c r="H84" s="64"/>
      <c r="I84" s="66"/>
      <c r="J84" s="6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>
      <c r="A85" s="1"/>
      <c r="B85" s="1"/>
      <c r="C85" s="1"/>
      <c r="D85" s="1"/>
      <c r="E85" s="1"/>
      <c r="F85" s="1"/>
      <c r="G85" s="2"/>
      <c r="H85" s="64"/>
      <c r="I85" s="66"/>
      <c r="J85" s="6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>
      <c r="A86" s="1"/>
      <c r="B86" s="1"/>
      <c r="C86" s="1"/>
      <c r="D86" s="1"/>
      <c r="E86" s="1"/>
      <c r="F86" s="1"/>
      <c r="G86" s="2"/>
      <c r="H86" s="64"/>
      <c r="I86" s="66"/>
      <c r="J86" s="6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>
      <c r="A87" s="1"/>
      <c r="B87" s="1"/>
      <c r="C87" s="1"/>
      <c r="D87" s="1"/>
      <c r="E87" s="1"/>
      <c r="F87" s="1"/>
      <c r="G87" s="2"/>
      <c r="H87" s="64"/>
      <c r="I87" s="66"/>
      <c r="J87" s="6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>
      <c r="A88" s="1"/>
      <c r="B88" s="1"/>
      <c r="C88" s="1"/>
      <c r="D88" s="1"/>
      <c r="E88" s="1"/>
      <c r="F88" s="1"/>
      <c r="G88" s="2"/>
      <c r="H88" s="64"/>
      <c r="I88" s="66"/>
      <c r="J88" s="6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>
      <c r="A89" s="1"/>
      <c r="B89" s="1"/>
      <c r="C89" s="1"/>
      <c r="D89" s="1"/>
      <c r="E89" s="1"/>
      <c r="F89" s="1"/>
      <c r="G89" s="2"/>
      <c r="H89" s="64"/>
      <c r="I89" s="66"/>
      <c r="J89" s="6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>
      <c r="A90" s="1"/>
      <c r="B90" s="1"/>
      <c r="C90" s="1"/>
      <c r="D90" s="1"/>
      <c r="E90" s="1"/>
      <c r="F90" s="1"/>
      <c r="G90" s="2"/>
      <c r="H90" s="64"/>
      <c r="I90" s="66"/>
      <c r="J90" s="6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>
      <c r="A91" s="1"/>
      <c r="B91" s="1"/>
      <c r="C91" s="1"/>
      <c r="D91" s="1"/>
      <c r="E91" s="1"/>
      <c r="F91" s="1"/>
      <c r="G91" s="2"/>
      <c r="H91" s="64"/>
      <c r="I91" s="66"/>
      <c r="J91" s="6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>
      <c r="A92" s="1"/>
      <c r="B92" s="1"/>
      <c r="C92" s="1"/>
      <c r="D92" s="1"/>
      <c r="E92" s="1"/>
      <c r="F92" s="1"/>
      <c r="G92" s="2"/>
      <c r="H92" s="64"/>
      <c r="I92" s="66"/>
      <c r="J92" s="6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>
      <c r="A93" s="1"/>
      <c r="B93" s="1"/>
      <c r="C93" s="1"/>
      <c r="D93" s="1"/>
      <c r="E93" s="1"/>
      <c r="F93" s="1"/>
      <c r="G93" s="2"/>
      <c r="H93" s="64"/>
      <c r="I93" s="66"/>
      <c r="J93" s="6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>
      <c r="A94" s="1"/>
      <c r="B94" s="1"/>
      <c r="C94" s="1"/>
      <c r="D94" s="1"/>
      <c r="E94" s="1"/>
      <c r="F94" s="1"/>
      <c r="G94" s="2"/>
      <c r="H94" s="64"/>
      <c r="I94" s="66"/>
      <c r="J94" s="6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>
      <c r="A95" s="1"/>
      <c r="B95" s="1"/>
      <c r="C95" s="1"/>
      <c r="D95" s="1"/>
      <c r="E95" s="1"/>
      <c r="F95" s="1"/>
      <c r="G95" s="2"/>
      <c r="H95" s="64"/>
      <c r="I95" s="66"/>
      <c r="J95" s="6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>
      <c r="A96" s="1"/>
      <c r="B96" s="1"/>
      <c r="C96" s="1"/>
      <c r="D96" s="1"/>
      <c r="E96" s="1"/>
      <c r="F96" s="1"/>
      <c r="G96" s="2"/>
      <c r="H96" s="64"/>
      <c r="I96" s="66"/>
      <c r="J96" s="6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>
      <c r="A97" s="1"/>
      <c r="B97" s="1"/>
      <c r="C97" s="1"/>
      <c r="D97" s="1"/>
      <c r="E97" s="1"/>
      <c r="F97" s="1"/>
      <c r="G97" s="2"/>
      <c r="H97" s="64"/>
      <c r="I97" s="66"/>
      <c r="J97" s="6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>
      <c r="A98" s="1"/>
      <c r="B98" s="1"/>
      <c r="C98" s="1"/>
      <c r="D98" s="1"/>
      <c r="E98" s="1"/>
      <c r="F98" s="1"/>
      <c r="G98" s="2"/>
      <c r="H98" s="64"/>
      <c r="I98" s="66"/>
      <c r="J98" s="6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>
      <c r="A99" s="1"/>
      <c r="B99" s="1"/>
      <c r="C99" s="1"/>
      <c r="D99" s="1"/>
      <c r="E99" s="1"/>
      <c r="F99" s="1"/>
      <c r="G99" s="2"/>
      <c r="H99" s="64"/>
      <c r="I99" s="66"/>
      <c r="J99" s="6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>
      <c r="A100" s="1"/>
      <c r="B100" s="1"/>
      <c r="C100" s="1"/>
      <c r="D100" s="1"/>
      <c r="E100" s="1"/>
      <c r="F100" s="1"/>
      <c r="G100" s="2"/>
      <c r="H100" s="64"/>
      <c r="I100" s="66"/>
      <c r="J100" s="6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>
      <c r="A101" s="1"/>
      <c r="B101" s="1"/>
      <c r="C101" s="1"/>
      <c r="D101" s="1"/>
      <c r="E101" s="1"/>
      <c r="F101" s="1"/>
      <c r="G101" s="2"/>
      <c r="H101" s="64"/>
      <c r="I101" s="66"/>
      <c r="J101" s="6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>
      <c r="A102" s="1"/>
      <c r="B102" s="1"/>
      <c r="C102" s="1"/>
      <c r="D102" s="1"/>
      <c r="E102" s="1"/>
      <c r="F102" s="1"/>
      <c r="G102" s="2"/>
      <c r="H102" s="64"/>
      <c r="I102" s="66"/>
      <c r="J102" s="6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>
      <c r="A103" s="1"/>
      <c r="B103" s="1"/>
      <c r="C103" s="1"/>
      <c r="D103" s="1"/>
      <c r="E103" s="1"/>
      <c r="F103" s="1"/>
      <c r="G103" s="2"/>
      <c r="H103" s="64"/>
      <c r="I103" s="66"/>
      <c r="J103" s="6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>
      <c r="A104" s="1"/>
      <c r="B104" s="1"/>
      <c r="C104" s="1"/>
      <c r="D104" s="1"/>
      <c r="E104" s="1"/>
      <c r="F104" s="1"/>
      <c r="G104" s="2"/>
      <c r="H104" s="64"/>
      <c r="I104" s="66"/>
      <c r="J104" s="6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>
      <c r="A105" s="1"/>
      <c r="B105" s="1"/>
      <c r="C105" s="1"/>
      <c r="D105" s="1"/>
      <c r="E105" s="1"/>
      <c r="F105" s="1"/>
      <c r="G105" s="2"/>
      <c r="H105" s="64"/>
      <c r="I105" s="66"/>
      <c r="J105" s="6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>
      <c r="A106" s="1"/>
      <c r="B106" s="1"/>
      <c r="C106" s="1"/>
      <c r="D106" s="1"/>
      <c r="E106" s="1"/>
      <c r="F106" s="1"/>
      <c r="G106" s="2"/>
      <c r="H106" s="64"/>
      <c r="I106" s="66"/>
      <c r="J106" s="6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>
      <c r="A107" s="1"/>
      <c r="B107" s="1"/>
      <c r="C107" s="1"/>
      <c r="D107" s="1"/>
      <c r="E107" s="1"/>
      <c r="F107" s="1"/>
      <c r="G107" s="2"/>
      <c r="H107" s="64"/>
      <c r="I107" s="66"/>
      <c r="J107" s="6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>
      <c r="A108" s="1"/>
      <c r="B108" s="1"/>
      <c r="C108" s="1"/>
      <c r="D108" s="1"/>
      <c r="E108" s="1"/>
      <c r="F108" s="1"/>
      <c r="G108" s="2"/>
      <c r="H108" s="64"/>
      <c r="I108" s="66"/>
      <c r="J108" s="6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>
      <c r="A109" s="1"/>
      <c r="B109" s="1"/>
      <c r="C109" s="1"/>
      <c r="D109" s="1"/>
      <c r="E109" s="1"/>
      <c r="F109" s="1"/>
      <c r="G109" s="2"/>
      <c r="H109" s="64"/>
      <c r="I109" s="66"/>
      <c r="J109" s="6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>
      <c r="A110" s="1"/>
      <c r="B110" s="1"/>
      <c r="C110" s="1"/>
      <c r="D110" s="1"/>
      <c r="E110" s="1"/>
      <c r="F110" s="1"/>
      <c r="G110" s="2"/>
      <c r="H110" s="64"/>
      <c r="I110" s="66"/>
      <c r="J110" s="6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>
      <c r="A111" s="1"/>
      <c r="B111" s="1"/>
      <c r="C111" s="1"/>
      <c r="D111" s="1"/>
      <c r="E111" s="1"/>
      <c r="F111" s="1"/>
      <c r="G111" s="2"/>
      <c r="H111" s="64"/>
      <c r="I111" s="66"/>
      <c r="J111" s="6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>
      <c r="A112" s="1"/>
      <c r="B112" s="1"/>
      <c r="C112" s="1"/>
      <c r="D112" s="1"/>
      <c r="E112" s="1"/>
      <c r="F112" s="1"/>
      <c r="G112" s="2"/>
      <c r="H112" s="64"/>
      <c r="I112" s="66"/>
      <c r="J112" s="6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>
      <c r="A113" s="1"/>
      <c r="B113" s="1"/>
      <c r="C113" s="1"/>
      <c r="D113" s="1"/>
      <c r="E113" s="1"/>
      <c r="F113" s="1"/>
      <c r="G113" s="2"/>
      <c r="H113" s="64"/>
      <c r="I113" s="66"/>
      <c r="J113" s="6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>
      <c r="A114" s="1"/>
      <c r="B114" s="1"/>
      <c r="C114" s="1"/>
      <c r="D114" s="1"/>
      <c r="E114" s="1"/>
      <c r="F114" s="1"/>
      <c r="G114" s="2"/>
      <c r="H114" s="64"/>
      <c r="I114" s="66"/>
      <c r="J114" s="6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>
      <c r="A115" s="1"/>
      <c r="B115" s="1"/>
      <c r="C115" s="1"/>
      <c r="D115" s="1"/>
      <c r="E115" s="1"/>
      <c r="F115" s="1"/>
      <c r="G115" s="2"/>
      <c r="H115" s="64"/>
      <c r="I115" s="66"/>
      <c r="J115" s="6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>
      <c r="A116" s="1"/>
      <c r="B116" s="1"/>
      <c r="C116" s="1"/>
      <c r="D116" s="1"/>
      <c r="E116" s="1"/>
      <c r="F116" s="1"/>
      <c r="G116" s="2"/>
      <c r="H116" s="64"/>
      <c r="I116" s="66"/>
      <c r="J116" s="6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>
      <c r="A117" s="1"/>
      <c r="B117" s="1"/>
      <c r="C117" s="1"/>
      <c r="D117" s="1"/>
      <c r="E117" s="1"/>
      <c r="F117" s="1"/>
      <c r="G117" s="2"/>
      <c r="H117" s="64"/>
      <c r="I117" s="66"/>
      <c r="J117" s="6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>
      <c r="A118" s="1"/>
      <c r="B118" s="1"/>
      <c r="C118" s="1"/>
      <c r="D118" s="1"/>
      <c r="E118" s="1"/>
      <c r="F118" s="1"/>
      <c r="G118" s="2"/>
      <c r="H118" s="64"/>
      <c r="I118" s="66"/>
      <c r="J118" s="6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>
      <c r="A119" s="1"/>
      <c r="B119" s="1"/>
      <c r="C119" s="1"/>
      <c r="D119" s="1"/>
      <c r="E119" s="1"/>
      <c r="F119" s="1"/>
      <c r="G119" s="2"/>
      <c r="H119" s="64"/>
      <c r="I119" s="66"/>
      <c r="J119" s="6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>
      <c r="A120" s="1"/>
      <c r="B120" s="1"/>
      <c r="C120" s="1"/>
      <c r="D120" s="1"/>
      <c r="E120" s="1"/>
      <c r="F120" s="1"/>
      <c r="G120" s="2"/>
      <c r="H120" s="64"/>
      <c r="I120" s="66"/>
      <c r="J120" s="6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>
      <c r="A121" s="1"/>
      <c r="B121" s="1"/>
      <c r="C121" s="1"/>
      <c r="D121" s="1"/>
      <c r="E121" s="1"/>
      <c r="F121" s="1"/>
      <c r="G121" s="2"/>
      <c r="H121" s="64"/>
      <c r="I121" s="66"/>
      <c r="J121" s="6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>
      <c r="A122" s="1"/>
      <c r="B122" s="1"/>
      <c r="C122" s="1"/>
      <c r="D122" s="1"/>
      <c r="E122" s="1"/>
      <c r="F122" s="1"/>
      <c r="G122" s="2"/>
      <c r="H122" s="64"/>
      <c r="I122" s="66"/>
      <c r="J122" s="6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>
      <c r="A123" s="1"/>
      <c r="B123" s="1"/>
      <c r="C123" s="1"/>
      <c r="D123" s="1"/>
      <c r="E123" s="1"/>
      <c r="F123" s="1"/>
      <c r="G123" s="2"/>
      <c r="H123" s="64"/>
      <c r="I123" s="66"/>
      <c r="J123" s="6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>
      <c r="A124" s="1"/>
      <c r="B124" s="1"/>
      <c r="C124" s="1"/>
      <c r="D124" s="1"/>
      <c r="E124" s="1"/>
      <c r="F124" s="1"/>
      <c r="G124" s="2"/>
      <c r="H124" s="64"/>
      <c r="I124" s="66"/>
      <c r="J124" s="6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>
      <c r="A125" s="1"/>
      <c r="B125" s="1"/>
      <c r="C125" s="1"/>
      <c r="D125" s="1"/>
      <c r="E125" s="1"/>
      <c r="F125" s="1"/>
      <c r="G125" s="2"/>
      <c r="H125" s="64"/>
      <c r="I125" s="66"/>
      <c r="J125" s="6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>
      <c r="A126" s="1"/>
      <c r="B126" s="1"/>
      <c r="C126" s="1"/>
      <c r="D126" s="1"/>
      <c r="E126" s="1"/>
      <c r="F126" s="1"/>
      <c r="G126" s="2"/>
      <c r="H126" s="64"/>
      <c r="I126" s="66"/>
      <c r="J126" s="6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>
      <c r="A127" s="1"/>
      <c r="B127" s="1"/>
      <c r="C127" s="1"/>
      <c r="D127" s="1"/>
      <c r="E127" s="1"/>
      <c r="F127" s="1"/>
      <c r="G127" s="2"/>
      <c r="H127" s="64"/>
      <c r="I127" s="66"/>
      <c r="J127" s="6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>
      <c r="A128" s="1"/>
      <c r="B128" s="1"/>
      <c r="C128" s="1"/>
      <c r="D128" s="1"/>
      <c r="E128" s="1"/>
      <c r="F128" s="1"/>
      <c r="G128" s="2"/>
      <c r="H128" s="64"/>
      <c r="I128" s="66"/>
      <c r="J128" s="6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>
      <c r="A129" s="1"/>
      <c r="B129" s="1"/>
      <c r="C129" s="1"/>
      <c r="D129" s="1"/>
      <c r="E129" s="1"/>
      <c r="F129" s="1"/>
      <c r="G129" s="2"/>
      <c r="H129" s="64"/>
      <c r="I129" s="66"/>
      <c r="J129" s="6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>
      <c r="A130" s="1"/>
      <c r="B130" s="1"/>
      <c r="C130" s="1"/>
      <c r="D130" s="1"/>
      <c r="E130" s="1"/>
      <c r="F130" s="1"/>
      <c r="G130" s="2"/>
      <c r="H130" s="64"/>
      <c r="I130" s="66"/>
      <c r="J130" s="6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>
      <c r="A131" s="1"/>
      <c r="B131" s="1"/>
      <c r="C131" s="1"/>
      <c r="D131" s="1"/>
      <c r="E131" s="1"/>
      <c r="F131" s="1"/>
      <c r="G131" s="2"/>
      <c r="H131" s="64"/>
      <c r="I131" s="66"/>
      <c r="J131" s="6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>
      <c r="A132" s="1"/>
      <c r="B132" s="1"/>
      <c r="C132" s="1"/>
      <c r="D132" s="1"/>
      <c r="E132" s="1"/>
      <c r="F132" s="1"/>
      <c r="G132" s="2"/>
      <c r="H132" s="64"/>
      <c r="I132" s="66"/>
      <c r="J132" s="6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>
      <c r="A133" s="1"/>
      <c r="B133" s="1"/>
      <c r="C133" s="1"/>
      <c r="D133" s="1"/>
      <c r="E133" s="1"/>
      <c r="F133" s="1"/>
      <c r="G133" s="2"/>
      <c r="H133" s="64"/>
      <c r="I133" s="66"/>
      <c r="J133" s="6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>
      <c r="A134" s="1"/>
      <c r="B134" s="1"/>
      <c r="C134" s="1"/>
      <c r="D134" s="1"/>
      <c r="E134" s="1"/>
      <c r="F134" s="1"/>
      <c r="G134" s="2"/>
      <c r="H134" s="64"/>
      <c r="I134" s="66"/>
      <c r="J134" s="6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>
      <c r="A135" s="1"/>
      <c r="B135" s="1"/>
      <c r="C135" s="1"/>
      <c r="D135" s="1"/>
      <c r="E135" s="1"/>
      <c r="F135" s="1"/>
      <c r="G135" s="2"/>
      <c r="H135" s="64"/>
      <c r="I135" s="66"/>
      <c r="J135" s="6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>
      <c r="A136" s="1"/>
      <c r="B136" s="1"/>
      <c r="C136" s="1"/>
      <c r="D136" s="1"/>
      <c r="E136" s="1"/>
      <c r="F136" s="1"/>
      <c r="G136" s="2"/>
      <c r="H136" s="64"/>
      <c r="I136" s="66"/>
      <c r="J136" s="6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>
      <c r="A137" s="1"/>
      <c r="B137" s="1"/>
      <c r="C137" s="1"/>
      <c r="D137" s="1"/>
      <c r="E137" s="1"/>
      <c r="F137" s="1"/>
      <c r="G137" s="2"/>
      <c r="H137" s="64"/>
      <c r="I137" s="66"/>
      <c r="J137" s="6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>
      <c r="A138" s="1"/>
      <c r="B138" s="1"/>
      <c r="C138" s="1"/>
      <c r="D138" s="1"/>
      <c r="E138" s="1"/>
      <c r="F138" s="1"/>
      <c r="G138" s="2"/>
      <c r="H138" s="64"/>
      <c r="I138" s="66"/>
      <c r="J138" s="6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>
      <c r="A139" s="1"/>
      <c r="B139" s="1"/>
      <c r="C139" s="1"/>
      <c r="D139" s="1"/>
      <c r="E139" s="1"/>
      <c r="F139" s="1"/>
      <c r="G139" s="2"/>
      <c r="H139" s="64"/>
      <c r="I139" s="66"/>
      <c r="J139" s="6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>
      <c r="A140" s="1"/>
      <c r="B140" s="1"/>
      <c r="C140" s="1"/>
      <c r="D140" s="1"/>
      <c r="E140" s="1"/>
      <c r="F140" s="1"/>
      <c r="G140" s="2"/>
      <c r="H140" s="64"/>
      <c r="I140" s="66"/>
      <c r="J140" s="6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>
      <c r="A141" s="1"/>
      <c r="B141" s="1"/>
      <c r="C141" s="1"/>
      <c r="D141" s="1"/>
      <c r="E141" s="1"/>
      <c r="F141" s="1"/>
      <c r="G141" s="2"/>
      <c r="H141" s="64"/>
      <c r="I141" s="66"/>
      <c r="J141" s="6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>
      <c r="A142" s="1"/>
      <c r="B142" s="1"/>
      <c r="C142" s="1"/>
      <c r="D142" s="1"/>
      <c r="E142" s="1"/>
      <c r="F142" s="1"/>
      <c r="G142" s="2"/>
      <c r="H142" s="64"/>
      <c r="I142" s="66"/>
      <c r="J142" s="6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>
      <c r="A143" s="1"/>
      <c r="B143" s="1"/>
      <c r="C143" s="1"/>
      <c r="D143" s="1"/>
      <c r="E143" s="1"/>
      <c r="F143" s="1"/>
      <c r="G143" s="2"/>
      <c r="H143" s="64"/>
      <c r="I143" s="66"/>
      <c r="J143" s="6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>
      <c r="A144" s="1"/>
      <c r="B144" s="1"/>
      <c r="C144" s="1"/>
      <c r="D144" s="1"/>
      <c r="E144" s="1"/>
      <c r="F144" s="1"/>
      <c r="G144" s="2"/>
      <c r="H144" s="64"/>
      <c r="I144" s="66"/>
      <c r="J144" s="6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>
      <c r="A145" s="1"/>
      <c r="B145" s="1"/>
      <c r="C145" s="1"/>
      <c r="D145" s="1"/>
      <c r="E145" s="1"/>
      <c r="F145" s="1"/>
      <c r="G145" s="2"/>
      <c r="H145" s="64"/>
      <c r="I145" s="66"/>
      <c r="J145" s="6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>
      <c r="A146" s="1"/>
      <c r="B146" s="1"/>
      <c r="C146" s="1"/>
      <c r="D146" s="1"/>
      <c r="E146" s="1"/>
      <c r="F146" s="1"/>
      <c r="G146" s="2"/>
      <c r="H146" s="64"/>
      <c r="I146" s="66"/>
      <c r="J146" s="6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>
      <c r="A147" s="1"/>
      <c r="B147" s="1"/>
      <c r="C147" s="1"/>
      <c r="D147" s="1"/>
      <c r="E147" s="1"/>
      <c r="F147" s="1"/>
      <c r="G147" s="2"/>
      <c r="H147" s="64"/>
      <c r="I147" s="66"/>
      <c r="J147" s="6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>
      <c r="A148" s="1"/>
      <c r="B148" s="1"/>
      <c r="C148" s="1"/>
      <c r="D148" s="1"/>
      <c r="E148" s="1"/>
      <c r="F148" s="1"/>
      <c r="G148" s="2"/>
      <c r="H148" s="64"/>
      <c r="I148" s="66"/>
      <c r="J148" s="6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>
      <c r="A149" s="1"/>
      <c r="B149" s="1"/>
      <c r="C149" s="1"/>
      <c r="D149" s="1"/>
      <c r="E149" s="1"/>
      <c r="F149" s="1"/>
      <c r="G149" s="2"/>
      <c r="H149" s="64"/>
      <c r="I149" s="66"/>
      <c r="J149" s="6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>
      <c r="A150" s="1"/>
      <c r="B150" s="1"/>
      <c r="C150" s="1"/>
      <c r="D150" s="1"/>
      <c r="E150" s="1"/>
      <c r="F150" s="1"/>
      <c r="G150" s="2"/>
      <c r="H150" s="64"/>
      <c r="I150" s="66"/>
      <c r="J150" s="6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>
      <c r="A151" s="1"/>
      <c r="B151" s="1"/>
      <c r="C151" s="1"/>
      <c r="D151" s="1"/>
      <c r="E151" s="1"/>
      <c r="F151" s="1"/>
      <c r="G151" s="2"/>
      <c r="H151" s="64"/>
      <c r="I151" s="66"/>
      <c r="J151" s="6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>
      <c r="A152" s="1"/>
      <c r="B152" s="1"/>
      <c r="C152" s="1"/>
      <c r="D152" s="1"/>
      <c r="E152" s="1"/>
      <c r="F152" s="1"/>
      <c r="G152" s="2"/>
      <c r="H152" s="64"/>
      <c r="I152" s="66"/>
      <c r="J152" s="6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>
      <c r="A153" s="1"/>
      <c r="B153" s="1"/>
      <c r="C153" s="1"/>
      <c r="D153" s="1"/>
      <c r="E153" s="1"/>
      <c r="F153" s="1"/>
      <c r="G153" s="2"/>
      <c r="H153" s="64"/>
      <c r="I153" s="66"/>
      <c r="J153" s="6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>
      <c r="A154" s="1"/>
      <c r="B154" s="1"/>
      <c r="C154" s="1"/>
      <c r="D154" s="1"/>
      <c r="E154" s="1"/>
      <c r="F154" s="1"/>
      <c r="G154" s="2"/>
      <c r="H154" s="64"/>
      <c r="I154" s="66"/>
      <c r="J154" s="6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>
      <c r="A155" s="1"/>
      <c r="B155" s="1"/>
      <c r="C155" s="1"/>
      <c r="D155" s="1"/>
      <c r="E155" s="1"/>
      <c r="F155" s="1"/>
      <c r="G155" s="2"/>
      <c r="H155" s="64"/>
      <c r="I155" s="66"/>
      <c r="J155" s="6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>
      <c r="A156" s="1"/>
      <c r="B156" s="1"/>
      <c r="C156" s="1"/>
      <c r="D156" s="1"/>
      <c r="E156" s="1"/>
      <c r="F156" s="1"/>
      <c r="G156" s="2"/>
      <c r="H156" s="64"/>
      <c r="I156" s="66"/>
      <c r="J156" s="6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>
      <c r="A157" s="1"/>
      <c r="B157" s="1"/>
      <c r="C157" s="1"/>
      <c r="D157" s="1"/>
      <c r="E157" s="1"/>
      <c r="F157" s="1"/>
      <c r="G157" s="2"/>
      <c r="H157" s="64"/>
      <c r="I157" s="66"/>
      <c r="J157" s="6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>
      <c r="A158" s="1"/>
      <c r="B158" s="1"/>
      <c r="C158" s="1"/>
      <c r="D158" s="1"/>
      <c r="E158" s="1"/>
      <c r="F158" s="1"/>
      <c r="G158" s="2"/>
      <c r="H158" s="64"/>
      <c r="I158" s="66"/>
      <c r="J158" s="6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>
      <c r="A159" s="1"/>
      <c r="B159" s="1"/>
      <c r="C159" s="1"/>
      <c r="D159" s="1"/>
      <c r="E159" s="1"/>
      <c r="F159" s="1"/>
      <c r="G159" s="2"/>
      <c r="H159" s="64"/>
      <c r="I159" s="66"/>
      <c r="J159" s="6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>
      <c r="A160" s="1"/>
      <c r="B160" s="1"/>
      <c r="C160" s="1"/>
      <c r="D160" s="1"/>
      <c r="E160" s="1"/>
      <c r="F160" s="1"/>
      <c r="G160" s="2"/>
      <c r="H160" s="64"/>
      <c r="I160" s="66"/>
      <c r="J160" s="6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>
      <c r="A161" s="1"/>
      <c r="B161" s="1"/>
      <c r="C161" s="1"/>
      <c r="D161" s="1"/>
      <c r="E161" s="1"/>
      <c r="F161" s="1"/>
      <c r="G161" s="2"/>
      <c r="H161" s="64"/>
      <c r="I161" s="66"/>
      <c r="J161" s="6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>
      <c r="A162" s="1"/>
      <c r="B162" s="1"/>
      <c r="C162" s="1"/>
      <c r="D162" s="1"/>
      <c r="E162" s="1"/>
      <c r="F162" s="1"/>
      <c r="G162" s="2"/>
      <c r="H162" s="64"/>
      <c r="I162" s="66"/>
      <c r="J162" s="6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>
      <c r="A163" s="1"/>
      <c r="B163" s="1"/>
      <c r="C163" s="1"/>
      <c r="D163" s="1"/>
      <c r="E163" s="1"/>
      <c r="F163" s="1"/>
      <c r="G163" s="2"/>
      <c r="H163" s="64"/>
      <c r="I163" s="66"/>
      <c r="J163" s="6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>
      <c r="A164" s="1"/>
      <c r="B164" s="1"/>
      <c r="C164" s="1"/>
      <c r="D164" s="1"/>
      <c r="E164" s="1"/>
      <c r="F164" s="1"/>
      <c r="G164" s="2"/>
      <c r="H164" s="64"/>
      <c r="I164" s="66"/>
      <c r="J164" s="6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>
      <c r="A165" s="1"/>
      <c r="B165" s="1"/>
      <c r="C165" s="1"/>
      <c r="D165" s="1"/>
      <c r="E165" s="1"/>
      <c r="F165" s="1"/>
      <c r="G165" s="2"/>
      <c r="H165" s="64"/>
      <c r="I165" s="66"/>
      <c r="J165" s="6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>
      <c r="A166" s="1"/>
      <c r="B166" s="1"/>
      <c r="C166" s="1"/>
      <c r="D166" s="1"/>
      <c r="E166" s="1"/>
      <c r="F166" s="1"/>
      <c r="G166" s="2"/>
      <c r="H166" s="64"/>
      <c r="I166" s="66"/>
      <c r="J166" s="6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>
      <c r="A167" s="1"/>
      <c r="B167" s="1"/>
      <c r="C167" s="1"/>
      <c r="D167" s="1"/>
      <c r="E167" s="1"/>
      <c r="F167" s="1"/>
      <c r="G167" s="2"/>
      <c r="H167" s="64"/>
      <c r="I167" s="66"/>
      <c r="J167" s="6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>
      <c r="A168" s="1"/>
      <c r="B168" s="1"/>
      <c r="C168" s="1"/>
      <c r="D168" s="1"/>
      <c r="E168" s="1"/>
      <c r="F168" s="1"/>
      <c r="G168" s="2"/>
      <c r="H168" s="64"/>
      <c r="I168" s="66"/>
      <c r="J168" s="6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>
      <c r="A169" s="1"/>
      <c r="B169" s="1"/>
      <c r="C169" s="1"/>
      <c r="D169" s="1"/>
      <c r="E169" s="1"/>
      <c r="F169" s="1"/>
      <c r="G169" s="2"/>
      <c r="H169" s="64"/>
      <c r="I169" s="66"/>
      <c r="J169" s="6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>
      <c r="A170" s="1"/>
      <c r="B170" s="1"/>
      <c r="C170" s="1"/>
      <c r="D170" s="1"/>
      <c r="E170" s="1"/>
      <c r="F170" s="1"/>
      <c r="G170" s="2"/>
      <c r="H170" s="64"/>
      <c r="I170" s="66"/>
      <c r="J170" s="6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>
      <c r="A171" s="1"/>
      <c r="B171" s="1"/>
      <c r="C171" s="1"/>
      <c r="D171" s="1"/>
      <c r="E171" s="1"/>
      <c r="F171" s="1"/>
      <c r="G171" s="2"/>
      <c r="H171" s="64"/>
      <c r="I171" s="66"/>
      <c r="J171" s="6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>
      <c r="A172" s="1"/>
      <c r="B172" s="1"/>
      <c r="C172" s="1"/>
      <c r="D172" s="1"/>
      <c r="E172" s="1"/>
      <c r="F172" s="1"/>
      <c r="G172" s="2"/>
      <c r="H172" s="64"/>
      <c r="I172" s="66"/>
      <c r="J172" s="6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>
      <c r="A173" s="1"/>
      <c r="B173" s="1"/>
      <c r="C173" s="1"/>
      <c r="D173" s="1"/>
      <c r="E173" s="1"/>
      <c r="F173" s="1"/>
      <c r="G173" s="2"/>
      <c r="H173" s="64"/>
      <c r="I173" s="66"/>
      <c r="J173" s="6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>
      <c r="A174" s="1"/>
      <c r="B174" s="1"/>
      <c r="C174" s="1"/>
      <c r="D174" s="1"/>
      <c r="E174" s="1"/>
      <c r="F174" s="1"/>
      <c r="G174" s="2"/>
      <c r="H174" s="64"/>
      <c r="I174" s="66"/>
      <c r="J174" s="6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>
      <c r="A175" s="1"/>
      <c r="B175" s="1"/>
      <c r="C175" s="1"/>
      <c r="D175" s="1"/>
      <c r="E175" s="1"/>
      <c r="F175" s="1"/>
      <c r="G175" s="2"/>
      <c r="H175" s="64"/>
      <c r="I175" s="66"/>
      <c r="J175" s="6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>
      <c r="A176" s="1"/>
      <c r="B176" s="1"/>
      <c r="C176" s="1"/>
      <c r="D176" s="1"/>
      <c r="E176" s="1"/>
      <c r="F176" s="1"/>
      <c r="G176" s="2"/>
      <c r="H176" s="64"/>
      <c r="I176" s="66"/>
      <c r="J176" s="6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>
      <c r="A177" s="1"/>
      <c r="B177" s="1"/>
      <c r="C177" s="1"/>
      <c r="D177" s="1"/>
      <c r="E177" s="1"/>
      <c r="F177" s="1"/>
      <c r="G177" s="2"/>
      <c r="H177" s="64"/>
      <c r="I177" s="66"/>
      <c r="J177" s="6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>
      <c r="A178" s="1"/>
      <c r="B178" s="1"/>
      <c r="C178" s="1"/>
      <c r="D178" s="1"/>
      <c r="E178" s="1"/>
      <c r="F178" s="1"/>
      <c r="G178" s="2"/>
      <c r="H178" s="64"/>
      <c r="I178" s="66"/>
      <c r="J178" s="6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>
      <c r="A179" s="1"/>
      <c r="B179" s="1"/>
      <c r="C179" s="1"/>
      <c r="D179" s="1"/>
      <c r="E179" s="1"/>
      <c r="F179" s="1"/>
      <c r="G179" s="2"/>
      <c r="H179" s="64"/>
      <c r="I179" s="66"/>
      <c r="J179" s="6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>
      <c r="A180" s="1"/>
      <c r="B180" s="1"/>
      <c r="C180" s="1"/>
      <c r="D180" s="1"/>
      <c r="E180" s="1"/>
      <c r="F180" s="1"/>
      <c r="G180" s="2"/>
      <c r="H180" s="64"/>
      <c r="I180" s="66"/>
      <c r="J180" s="6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>
      <c r="A181" s="1"/>
      <c r="B181" s="1"/>
      <c r="C181" s="1"/>
      <c r="D181" s="1"/>
      <c r="E181" s="1"/>
      <c r="F181" s="1"/>
      <c r="G181" s="2"/>
      <c r="H181" s="64"/>
      <c r="I181" s="66"/>
      <c r="J181" s="6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>
      <c r="A182" s="1"/>
      <c r="B182" s="1"/>
      <c r="C182" s="1"/>
      <c r="D182" s="1"/>
      <c r="E182" s="1"/>
      <c r="F182" s="1"/>
      <c r="G182" s="2"/>
      <c r="H182" s="64"/>
      <c r="I182" s="66"/>
      <c r="J182" s="6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>
      <c r="A183" s="1"/>
      <c r="B183" s="1"/>
      <c r="C183" s="1"/>
      <c r="D183" s="1"/>
      <c r="E183" s="1"/>
      <c r="F183" s="1"/>
      <c r="G183" s="2"/>
      <c r="H183" s="64"/>
      <c r="I183" s="66"/>
      <c r="J183" s="6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>
      <c r="A184" s="1"/>
      <c r="B184" s="1"/>
      <c r="C184" s="1"/>
      <c r="D184" s="1"/>
      <c r="E184" s="1"/>
      <c r="F184" s="1"/>
      <c r="G184" s="2"/>
      <c r="H184" s="64"/>
      <c r="I184" s="66"/>
      <c r="J184" s="6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>
      <c r="A185" s="1"/>
      <c r="B185" s="1"/>
      <c r="C185" s="1"/>
      <c r="D185" s="1"/>
      <c r="E185" s="1"/>
      <c r="F185" s="1"/>
      <c r="G185" s="2"/>
      <c r="H185" s="64"/>
      <c r="I185" s="66"/>
      <c r="J185" s="6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>
      <c r="A186" s="1"/>
      <c r="B186" s="1"/>
      <c r="C186" s="1"/>
      <c r="D186" s="1"/>
      <c r="E186" s="1"/>
      <c r="F186" s="1"/>
      <c r="G186" s="2"/>
      <c r="H186" s="64"/>
      <c r="I186" s="66"/>
      <c r="J186" s="6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>
      <c r="A187" s="1"/>
      <c r="B187" s="1"/>
      <c r="C187" s="1"/>
      <c r="D187" s="1"/>
      <c r="E187" s="1"/>
      <c r="F187" s="1"/>
      <c r="G187" s="2"/>
      <c r="H187" s="64"/>
      <c r="I187" s="66"/>
      <c r="J187" s="6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>
      <c r="A188" s="1"/>
      <c r="B188" s="1"/>
      <c r="C188" s="1"/>
      <c r="D188" s="1"/>
      <c r="E188" s="1"/>
      <c r="F188" s="1"/>
      <c r="G188" s="2"/>
      <c r="H188" s="64"/>
      <c r="I188" s="66"/>
      <c r="J188" s="6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>
      <c r="A189" s="1"/>
      <c r="B189" s="1"/>
      <c r="C189" s="1"/>
      <c r="D189" s="1"/>
      <c r="E189" s="1"/>
      <c r="F189" s="1"/>
      <c r="G189" s="2"/>
      <c r="H189" s="64"/>
      <c r="I189" s="66"/>
      <c r="J189" s="6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>
      <c r="A190" s="1"/>
      <c r="B190" s="1"/>
      <c r="C190" s="1"/>
      <c r="D190" s="1"/>
      <c r="E190" s="1"/>
      <c r="F190" s="1"/>
      <c r="G190" s="2"/>
      <c r="H190" s="64"/>
      <c r="I190" s="66"/>
      <c r="J190" s="6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>
      <c r="A191" s="1"/>
      <c r="B191" s="1"/>
      <c r="C191" s="1"/>
      <c r="D191" s="1"/>
      <c r="E191" s="1"/>
      <c r="F191" s="1"/>
      <c r="G191" s="2"/>
      <c r="H191" s="64"/>
      <c r="I191" s="66"/>
      <c r="J191" s="6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>
      <c r="A192" s="1"/>
      <c r="B192" s="1"/>
      <c r="C192" s="1"/>
      <c r="D192" s="1"/>
      <c r="E192" s="1"/>
      <c r="F192" s="1"/>
      <c r="G192" s="2"/>
      <c r="H192" s="64"/>
      <c r="I192" s="66"/>
      <c r="J192" s="6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>
      <c r="A193" s="1"/>
      <c r="B193" s="1"/>
      <c r="C193" s="1"/>
      <c r="D193" s="1"/>
      <c r="E193" s="1"/>
      <c r="F193" s="1"/>
      <c r="G193" s="2"/>
      <c r="H193" s="64"/>
      <c r="I193" s="66"/>
      <c r="J193" s="6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>
      <c r="A194" s="1"/>
      <c r="B194" s="1"/>
      <c r="C194" s="1"/>
      <c r="D194" s="1"/>
      <c r="E194" s="1"/>
      <c r="F194" s="1"/>
      <c r="G194" s="2"/>
      <c r="H194" s="64"/>
      <c r="I194" s="66"/>
      <c r="J194" s="6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>
      <c r="A195" s="1"/>
      <c r="B195" s="1"/>
      <c r="C195" s="1"/>
      <c r="D195" s="1"/>
      <c r="E195" s="1"/>
      <c r="F195" s="1"/>
      <c r="G195" s="2"/>
      <c r="H195" s="64"/>
      <c r="I195" s="66"/>
      <c r="J195" s="6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>
      <c r="A196" s="1"/>
      <c r="B196" s="1"/>
      <c r="C196" s="1"/>
      <c r="D196" s="1"/>
      <c r="E196" s="1"/>
      <c r="F196" s="1"/>
      <c r="G196" s="2"/>
      <c r="H196" s="64"/>
      <c r="I196" s="66"/>
      <c r="J196" s="6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>
      <c r="A197" s="1"/>
      <c r="B197" s="1"/>
      <c r="C197" s="1"/>
      <c r="D197" s="1"/>
      <c r="E197" s="1"/>
      <c r="F197" s="1"/>
      <c r="G197" s="2"/>
      <c r="H197" s="64"/>
      <c r="I197" s="66"/>
      <c r="J197" s="6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>
      <c r="A198" s="1"/>
      <c r="B198" s="1"/>
      <c r="C198" s="1"/>
      <c r="D198" s="1"/>
      <c r="E198" s="1"/>
      <c r="F198" s="1"/>
      <c r="G198" s="2"/>
      <c r="H198" s="64"/>
      <c r="I198" s="66"/>
      <c r="J198" s="6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>
      <c r="A199" s="1"/>
      <c r="B199" s="1"/>
      <c r="C199" s="1"/>
      <c r="D199" s="1"/>
      <c r="E199" s="1"/>
      <c r="F199" s="1"/>
      <c r="G199" s="2"/>
      <c r="H199" s="64"/>
      <c r="I199" s="66"/>
      <c r="J199" s="6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>
      <c r="A200" s="1"/>
      <c r="B200" s="1"/>
      <c r="C200" s="1"/>
      <c r="D200" s="1"/>
      <c r="E200" s="1"/>
      <c r="F200" s="1"/>
      <c r="G200" s="2"/>
      <c r="H200" s="64"/>
      <c r="I200" s="66"/>
      <c r="J200" s="6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>
      <c r="A201" s="1"/>
      <c r="B201" s="1"/>
      <c r="C201" s="1"/>
      <c r="D201" s="1"/>
      <c r="E201" s="1"/>
      <c r="F201" s="1"/>
      <c r="G201" s="2"/>
      <c r="H201" s="64"/>
      <c r="I201" s="66"/>
      <c r="J201" s="6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>
      <c r="A202" s="1"/>
      <c r="B202" s="1"/>
      <c r="C202" s="1"/>
      <c r="D202" s="1"/>
      <c r="E202" s="1"/>
      <c r="F202" s="1"/>
      <c r="G202" s="2"/>
      <c r="H202" s="64"/>
      <c r="I202" s="66"/>
      <c r="J202" s="6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>
      <c r="A203" s="1"/>
      <c r="B203" s="1"/>
      <c r="C203" s="1"/>
      <c r="D203" s="1"/>
      <c r="E203" s="1"/>
      <c r="F203" s="1"/>
      <c r="G203" s="2"/>
      <c r="H203" s="64"/>
      <c r="I203" s="66"/>
      <c r="J203" s="6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>
      <c r="A204" s="1"/>
      <c r="B204" s="1"/>
      <c r="C204" s="1"/>
      <c r="D204" s="1"/>
      <c r="E204" s="1"/>
      <c r="F204" s="1"/>
      <c r="G204" s="2"/>
      <c r="H204" s="64"/>
      <c r="I204" s="66"/>
      <c r="J204" s="6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>
      <c r="A205" s="1"/>
      <c r="B205" s="1"/>
      <c r="C205" s="1"/>
      <c r="D205" s="1"/>
      <c r="E205" s="1"/>
      <c r="F205" s="1"/>
      <c r="G205" s="2"/>
      <c r="H205" s="64"/>
      <c r="I205" s="66"/>
      <c r="J205" s="6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>
      <c r="A206" s="1"/>
      <c r="B206" s="1"/>
      <c r="C206" s="1"/>
      <c r="D206" s="1"/>
      <c r="E206" s="1"/>
      <c r="F206" s="1"/>
      <c r="G206" s="2"/>
      <c r="H206" s="64"/>
      <c r="I206" s="66"/>
      <c r="J206" s="6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>
      <c r="A207" s="1"/>
      <c r="B207" s="1"/>
      <c r="C207" s="1"/>
      <c r="D207" s="1"/>
      <c r="E207" s="1"/>
      <c r="F207" s="1"/>
      <c r="G207" s="2"/>
      <c r="H207" s="64"/>
      <c r="I207" s="66"/>
      <c r="J207" s="6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>
      <c r="A208" s="1"/>
      <c r="B208" s="1"/>
      <c r="C208" s="1"/>
      <c r="D208" s="1"/>
      <c r="E208" s="1"/>
      <c r="F208" s="1"/>
      <c r="G208" s="2"/>
      <c r="H208" s="64"/>
      <c r="I208" s="66"/>
      <c r="J208" s="6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>
      <c r="A209" s="1"/>
      <c r="B209" s="1"/>
      <c r="C209" s="1"/>
      <c r="D209" s="1"/>
      <c r="E209" s="1"/>
      <c r="F209" s="1"/>
      <c r="G209" s="2"/>
      <c r="H209" s="64"/>
      <c r="I209" s="66"/>
      <c r="J209" s="6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>
      <c r="A210" s="1"/>
      <c r="B210" s="1"/>
      <c r="C210" s="1"/>
      <c r="D210" s="1"/>
      <c r="E210" s="1"/>
      <c r="F210" s="1"/>
      <c r="G210" s="2"/>
      <c r="H210" s="64"/>
      <c r="I210" s="66"/>
      <c r="J210" s="6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>
      <c r="A211" s="1"/>
      <c r="B211" s="1"/>
      <c r="C211" s="1"/>
      <c r="D211" s="1"/>
      <c r="E211" s="1"/>
      <c r="F211" s="1"/>
      <c r="G211" s="2"/>
      <c r="H211" s="64"/>
      <c r="I211" s="66"/>
      <c r="J211" s="6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>
      <c r="A212" s="1"/>
      <c r="B212" s="1"/>
      <c r="C212" s="1"/>
      <c r="D212" s="1"/>
      <c r="E212" s="1"/>
      <c r="F212" s="1"/>
      <c r="G212" s="2"/>
      <c r="H212" s="64"/>
      <c r="I212" s="66"/>
      <c r="J212" s="6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>
      <c r="A213" s="1"/>
      <c r="B213" s="1"/>
      <c r="C213" s="1"/>
      <c r="D213" s="1"/>
      <c r="E213" s="1"/>
      <c r="F213" s="1"/>
      <c r="G213" s="2"/>
      <c r="H213" s="64"/>
      <c r="I213" s="66"/>
      <c r="J213" s="6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>
      <c r="A214" s="1"/>
      <c r="B214" s="1"/>
      <c r="C214" s="1"/>
      <c r="D214" s="1"/>
      <c r="E214" s="1"/>
      <c r="F214" s="1"/>
      <c r="G214" s="2"/>
      <c r="H214" s="64"/>
      <c r="I214" s="66"/>
      <c r="J214" s="6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>
      <c r="A215" s="1"/>
      <c r="B215" s="1"/>
      <c r="C215" s="1"/>
      <c r="D215" s="1"/>
      <c r="E215" s="1"/>
      <c r="F215" s="1"/>
      <c r="G215" s="2"/>
      <c r="H215" s="64"/>
      <c r="I215" s="66"/>
      <c r="J215" s="6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>
      <c r="A216" s="1"/>
      <c r="B216" s="1"/>
      <c r="C216" s="1"/>
      <c r="D216" s="1"/>
      <c r="E216" s="1"/>
      <c r="F216" s="1"/>
      <c r="G216" s="2"/>
      <c r="H216" s="64"/>
      <c r="I216" s="66"/>
      <c r="J216" s="6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>
      <c r="A217" s="1"/>
      <c r="B217" s="1"/>
      <c r="C217" s="1"/>
      <c r="D217" s="1"/>
      <c r="E217" s="1"/>
      <c r="F217" s="1"/>
      <c r="G217" s="2"/>
      <c r="H217" s="64"/>
      <c r="I217" s="66"/>
      <c r="J217" s="6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>
      <c r="A218" s="1"/>
      <c r="B218" s="1"/>
      <c r="C218" s="1"/>
      <c r="D218" s="1"/>
      <c r="E218" s="1"/>
      <c r="F218" s="1"/>
      <c r="G218" s="2"/>
      <c r="H218" s="64"/>
      <c r="I218" s="66"/>
      <c r="J218" s="6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>
      <c r="A219" s="1"/>
      <c r="B219" s="1"/>
      <c r="C219" s="1"/>
      <c r="D219" s="1"/>
      <c r="E219" s="1"/>
      <c r="F219" s="1"/>
      <c r="G219" s="2"/>
      <c r="H219" s="64"/>
      <c r="I219" s="66"/>
      <c r="J219" s="6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>
      <c r="A220" s="1"/>
      <c r="B220" s="1"/>
      <c r="C220" s="1"/>
      <c r="D220" s="1"/>
      <c r="E220" s="1"/>
      <c r="F220" s="1"/>
      <c r="G220" s="2"/>
      <c r="H220" s="64"/>
      <c r="I220" s="66"/>
      <c r="J220" s="6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>
      <c r="A221" s="1"/>
      <c r="B221" s="1"/>
      <c r="C221" s="1"/>
      <c r="D221" s="1"/>
      <c r="E221" s="1"/>
      <c r="F221" s="1"/>
      <c r="G221" s="2"/>
      <c r="H221" s="64"/>
      <c r="I221" s="66"/>
      <c r="J221" s="6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>
      <c r="A222" s="1"/>
      <c r="B222" s="1"/>
      <c r="C222" s="1"/>
      <c r="D222" s="1"/>
      <c r="E222" s="1"/>
      <c r="F222" s="1"/>
      <c r="G222" s="2"/>
      <c r="H222" s="64"/>
      <c r="I222" s="66"/>
      <c r="J222" s="6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>
      <c r="A223" s="1"/>
      <c r="B223" s="1"/>
      <c r="C223" s="1"/>
      <c r="D223" s="1"/>
      <c r="E223" s="1"/>
      <c r="F223" s="1"/>
      <c r="G223" s="2"/>
      <c r="H223" s="64"/>
      <c r="I223" s="66"/>
      <c r="J223" s="6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>
      <c r="A224" s="1"/>
      <c r="B224" s="1"/>
      <c r="C224" s="1"/>
      <c r="D224" s="1"/>
      <c r="E224" s="1"/>
      <c r="F224" s="1"/>
      <c r="G224" s="2"/>
      <c r="H224" s="64"/>
      <c r="I224" s="66"/>
      <c r="J224" s="6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>
      <c r="A225" s="1"/>
      <c r="B225" s="1"/>
      <c r="C225" s="1"/>
      <c r="D225" s="1"/>
      <c r="E225" s="1"/>
      <c r="F225" s="1"/>
      <c r="G225" s="2"/>
      <c r="H225" s="64"/>
      <c r="I225" s="66"/>
      <c r="J225" s="6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>
      <c r="A226" s="1"/>
      <c r="B226" s="1"/>
      <c r="C226" s="1"/>
      <c r="D226" s="1"/>
      <c r="E226" s="1"/>
      <c r="F226" s="1"/>
      <c r="G226" s="2"/>
      <c r="H226" s="64"/>
      <c r="I226" s="66"/>
      <c r="J226" s="6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>
      <c r="A227" s="1"/>
      <c r="B227" s="1"/>
      <c r="C227" s="1"/>
      <c r="D227" s="1"/>
      <c r="E227" s="1"/>
      <c r="F227" s="1"/>
      <c r="G227" s="2"/>
      <c r="H227" s="64"/>
      <c r="I227" s="66"/>
      <c r="J227" s="6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>
      <c r="A228" s="1"/>
      <c r="B228" s="1"/>
      <c r="C228" s="1"/>
      <c r="D228" s="1"/>
      <c r="E228" s="1"/>
      <c r="F228" s="1"/>
      <c r="G228" s="2"/>
      <c r="H228" s="64"/>
      <c r="I228" s="66"/>
      <c r="J228" s="6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>
      <c r="A229" s="1"/>
      <c r="B229" s="1"/>
      <c r="C229" s="1"/>
      <c r="D229" s="1"/>
      <c r="E229" s="1"/>
      <c r="F229" s="1"/>
      <c r="G229" s="2"/>
      <c r="H229" s="64"/>
      <c r="I229" s="66"/>
      <c r="J229" s="6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>
      <c r="A230" s="1"/>
      <c r="B230" s="1"/>
      <c r="C230" s="1"/>
      <c r="D230" s="1"/>
      <c r="E230" s="1"/>
      <c r="F230" s="1"/>
      <c r="G230" s="2"/>
      <c r="H230" s="64"/>
      <c r="I230" s="66"/>
      <c r="J230" s="6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>
      <c r="A231" s="1"/>
      <c r="B231" s="1"/>
      <c r="C231" s="1"/>
      <c r="D231" s="1"/>
      <c r="E231" s="1"/>
      <c r="F231" s="1"/>
      <c r="G231" s="2"/>
      <c r="H231" s="64"/>
      <c r="I231" s="66"/>
      <c r="J231" s="6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>
      <c r="A232" s="1"/>
      <c r="B232" s="1"/>
      <c r="C232" s="1"/>
      <c r="D232" s="1"/>
      <c r="E232" s="1"/>
      <c r="F232" s="1"/>
      <c r="G232" s="2"/>
      <c r="H232" s="64"/>
      <c r="I232" s="66"/>
      <c r="J232" s="6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>
      <c r="A233" s="1"/>
      <c r="B233" s="1"/>
      <c r="C233" s="1"/>
      <c r="D233" s="1"/>
      <c r="E233" s="1"/>
      <c r="F233" s="1"/>
      <c r="G233" s="2"/>
      <c r="H233" s="64"/>
      <c r="I233" s="66"/>
      <c r="J233" s="6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>
      <c r="A234" s="1"/>
      <c r="B234" s="1"/>
      <c r="C234" s="1"/>
      <c r="D234" s="1"/>
      <c r="E234" s="1"/>
      <c r="F234" s="1"/>
      <c r="G234" s="2"/>
      <c r="H234" s="64"/>
      <c r="I234" s="66"/>
      <c r="J234" s="6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>
      <c r="A235" s="1"/>
      <c r="B235" s="1"/>
      <c r="C235" s="1"/>
      <c r="D235" s="1"/>
      <c r="E235" s="1"/>
      <c r="F235" s="1"/>
      <c r="G235" s="2"/>
      <c r="H235" s="64"/>
      <c r="I235" s="66"/>
      <c r="J235" s="6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>
      <c r="A236" s="1"/>
      <c r="B236" s="1"/>
      <c r="C236" s="1"/>
      <c r="D236" s="1"/>
      <c r="E236" s="1"/>
      <c r="F236" s="1"/>
      <c r="G236" s="2"/>
      <c r="H236" s="64"/>
      <c r="I236" s="66"/>
      <c r="J236" s="6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>
      <c r="A237" s="1"/>
      <c r="B237" s="1"/>
      <c r="C237" s="1"/>
      <c r="D237" s="1"/>
      <c r="E237" s="1"/>
      <c r="F237" s="1"/>
      <c r="G237" s="2"/>
      <c r="H237" s="64"/>
      <c r="I237" s="66"/>
      <c r="J237" s="6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>
      <c r="A238" s="1"/>
      <c r="B238" s="1"/>
      <c r="C238" s="1"/>
      <c r="D238" s="1"/>
      <c r="E238" s="1"/>
      <c r="F238" s="1"/>
      <c r="G238" s="2"/>
      <c r="H238" s="64"/>
      <c r="I238" s="66"/>
      <c r="J238" s="6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>
      <c r="A239" s="1"/>
      <c r="B239" s="1"/>
      <c r="C239" s="1"/>
      <c r="D239" s="1"/>
      <c r="E239" s="1"/>
      <c r="F239" s="1"/>
      <c r="G239" s="2"/>
      <c r="H239" s="64"/>
      <c r="I239" s="66"/>
      <c r="J239" s="6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>
      <c r="A240" s="1"/>
      <c r="B240" s="1"/>
      <c r="C240" s="1"/>
      <c r="D240" s="1"/>
      <c r="E240" s="1"/>
      <c r="F240" s="1"/>
      <c r="G240" s="2"/>
      <c r="H240" s="64"/>
      <c r="I240" s="66"/>
      <c r="J240" s="6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>
      <c r="A241" s="1"/>
      <c r="B241" s="1"/>
      <c r="C241" s="1"/>
      <c r="D241" s="1"/>
      <c r="E241" s="1"/>
      <c r="F241" s="1"/>
      <c r="G241" s="2"/>
      <c r="H241" s="64"/>
      <c r="I241" s="66"/>
      <c r="J241" s="6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>
      <c r="A242" s="1"/>
      <c r="B242" s="1"/>
      <c r="C242" s="1"/>
      <c r="D242" s="1"/>
      <c r="E242" s="1"/>
      <c r="F242" s="1"/>
      <c r="G242" s="2"/>
      <c r="H242" s="64"/>
      <c r="I242" s="66"/>
      <c r="J242" s="6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>
      <c r="A243" s="1"/>
      <c r="B243" s="1"/>
      <c r="C243" s="1"/>
      <c r="D243" s="1"/>
      <c r="E243" s="1"/>
      <c r="F243" s="1"/>
      <c r="G243" s="2"/>
      <c r="H243" s="64"/>
      <c r="I243" s="66"/>
      <c r="J243" s="6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>
      <c r="A244" s="1"/>
      <c r="B244" s="1"/>
      <c r="C244" s="1"/>
      <c r="D244" s="1"/>
      <c r="E244" s="1"/>
      <c r="F244" s="1"/>
      <c r="G244" s="2"/>
      <c r="H244" s="64"/>
      <c r="I244" s="66"/>
      <c r="J244" s="6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>
      <c r="A245" s="1"/>
      <c r="B245" s="1"/>
      <c r="C245" s="1"/>
      <c r="D245" s="1"/>
      <c r="E245" s="1"/>
      <c r="F245" s="1"/>
      <c r="G245" s="2"/>
      <c r="H245" s="64"/>
      <c r="I245" s="66"/>
      <c r="J245" s="6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>
      <c r="A246" s="1"/>
      <c r="B246" s="1"/>
      <c r="C246" s="1"/>
      <c r="D246" s="1"/>
      <c r="E246" s="1"/>
      <c r="F246" s="1"/>
      <c r="G246" s="2"/>
      <c r="H246" s="64"/>
      <c r="I246" s="66"/>
      <c r="J246" s="6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>
      <c r="A247" s="1"/>
      <c r="B247" s="1"/>
      <c r="C247" s="1"/>
      <c r="D247" s="1"/>
      <c r="E247" s="1"/>
      <c r="F247" s="1"/>
      <c r="G247" s="2"/>
      <c r="H247" s="64"/>
      <c r="I247" s="66"/>
      <c r="J247" s="6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>
      <c r="A248" s="1"/>
      <c r="B248" s="1"/>
      <c r="C248" s="1"/>
      <c r="D248" s="1"/>
      <c r="E248" s="1"/>
      <c r="F248" s="1"/>
      <c r="G248" s="2"/>
      <c r="H248" s="64"/>
      <c r="I248" s="66"/>
      <c r="J248" s="6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>
      <c r="A249" s="1"/>
      <c r="B249" s="1"/>
      <c r="C249" s="1"/>
      <c r="D249" s="1"/>
      <c r="E249" s="1"/>
      <c r="F249" s="1"/>
      <c r="G249" s="2"/>
      <c r="H249" s="64"/>
      <c r="I249" s="66"/>
      <c r="J249" s="6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>
      <c r="A250" s="1"/>
      <c r="B250" s="1"/>
      <c r="C250" s="1"/>
      <c r="D250" s="1"/>
      <c r="E250" s="1"/>
      <c r="F250" s="1"/>
      <c r="G250" s="2"/>
      <c r="H250" s="64"/>
      <c r="I250" s="66"/>
      <c r="J250" s="6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>
      <c r="A251" s="1"/>
      <c r="B251" s="1"/>
      <c r="C251" s="1"/>
      <c r="D251" s="1"/>
      <c r="E251" s="1"/>
      <c r="F251" s="1"/>
      <c r="G251" s="2"/>
      <c r="H251" s="64"/>
      <c r="I251" s="66"/>
      <c r="J251" s="6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>
      <c r="A252" s="1"/>
      <c r="B252" s="1"/>
      <c r="C252" s="1"/>
      <c r="D252" s="1"/>
      <c r="E252" s="1"/>
      <c r="F252" s="1"/>
      <c r="G252" s="2"/>
      <c r="H252" s="64"/>
      <c r="I252" s="66"/>
      <c r="J252" s="6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>
      <c r="A253" s="1"/>
      <c r="B253" s="1"/>
      <c r="C253" s="1"/>
      <c r="D253" s="1"/>
      <c r="E253" s="1"/>
      <c r="F253" s="1"/>
      <c r="G253" s="2"/>
      <c r="H253" s="64"/>
      <c r="I253" s="66"/>
      <c r="J253" s="6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>
      <c r="A254" s="1"/>
      <c r="B254" s="1"/>
      <c r="C254" s="1"/>
      <c r="D254" s="1"/>
      <c r="E254" s="1"/>
      <c r="F254" s="1"/>
      <c r="G254" s="2"/>
      <c r="H254" s="64"/>
      <c r="I254" s="66"/>
      <c r="J254" s="6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>
      <c r="A255" s="1"/>
      <c r="B255" s="1"/>
      <c r="C255" s="1"/>
      <c r="D255" s="1"/>
      <c r="E255" s="1"/>
      <c r="F255" s="1"/>
      <c r="G255" s="2"/>
      <c r="H255" s="64"/>
      <c r="I255" s="66"/>
      <c r="J255" s="6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>
      <c r="A256" s="1"/>
      <c r="B256" s="1"/>
      <c r="C256" s="1"/>
      <c r="D256" s="1"/>
      <c r="E256" s="1"/>
      <c r="F256" s="1"/>
      <c r="G256" s="2"/>
      <c r="H256" s="64"/>
      <c r="I256" s="66"/>
      <c r="J256" s="6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>
      <c r="A257" s="1"/>
      <c r="B257" s="1"/>
      <c r="C257" s="1"/>
      <c r="D257" s="1"/>
      <c r="E257" s="1"/>
      <c r="F257" s="1"/>
      <c r="G257" s="2"/>
      <c r="H257" s="64"/>
      <c r="I257" s="66"/>
      <c r="J257" s="6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>
      <c r="A258" s="1"/>
      <c r="B258" s="1"/>
      <c r="C258" s="1"/>
      <c r="D258" s="1"/>
      <c r="E258" s="1"/>
      <c r="F258" s="1"/>
      <c r="G258" s="2"/>
      <c r="H258" s="64"/>
      <c r="I258" s="66"/>
      <c r="J258" s="6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>
      <c r="A259" s="1"/>
      <c r="B259" s="1"/>
      <c r="C259" s="1"/>
      <c r="D259" s="1"/>
      <c r="E259" s="1"/>
      <c r="F259" s="1"/>
      <c r="G259" s="2"/>
      <c r="H259" s="64"/>
      <c r="I259" s="66"/>
      <c r="J259" s="6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>
      <c r="A260" s="1"/>
      <c r="B260" s="1"/>
      <c r="C260" s="1"/>
      <c r="D260" s="1"/>
      <c r="E260" s="1"/>
      <c r="F260" s="1"/>
      <c r="G260" s="2"/>
      <c r="H260" s="64"/>
      <c r="I260" s="66"/>
      <c r="J260" s="6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>
      <c r="A261" s="1"/>
      <c r="B261" s="1"/>
      <c r="C261" s="1"/>
      <c r="D261" s="1"/>
      <c r="E261" s="1"/>
      <c r="F261" s="1"/>
      <c r="G261" s="2"/>
      <c r="H261" s="64"/>
      <c r="I261" s="66"/>
      <c r="J261" s="6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>
      <c r="A262" s="1"/>
      <c r="B262" s="1"/>
      <c r="C262" s="1"/>
      <c r="D262" s="1"/>
      <c r="E262" s="1"/>
      <c r="F262" s="1"/>
      <c r="G262" s="2"/>
      <c r="H262" s="64"/>
      <c r="I262" s="66"/>
      <c r="J262" s="6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>
      <c r="A263" s="1"/>
      <c r="B263" s="1"/>
      <c r="C263" s="1"/>
      <c r="D263" s="1"/>
      <c r="E263" s="1"/>
      <c r="F263" s="1"/>
      <c r="G263" s="2"/>
      <c r="H263" s="64"/>
      <c r="I263" s="66"/>
      <c r="J263" s="6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>
      <c r="A264" s="1"/>
      <c r="B264" s="1"/>
      <c r="C264" s="1"/>
      <c r="D264" s="1"/>
      <c r="E264" s="1"/>
      <c r="F264" s="1"/>
      <c r="G264" s="2"/>
      <c r="H264" s="64"/>
      <c r="I264" s="66"/>
      <c r="J264" s="6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>
      <c r="A265" s="1"/>
      <c r="B265" s="1"/>
      <c r="C265" s="1"/>
      <c r="D265" s="1"/>
      <c r="E265" s="1"/>
      <c r="F265" s="1"/>
      <c r="G265" s="2"/>
      <c r="H265" s="64"/>
      <c r="I265" s="66"/>
      <c r="J265" s="6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>
      <c r="A266" s="1"/>
      <c r="B266" s="1"/>
      <c r="C266" s="1"/>
      <c r="D266" s="1"/>
      <c r="E266" s="1"/>
      <c r="F266" s="1"/>
      <c r="G266" s="2"/>
      <c r="H266" s="64"/>
      <c r="I266" s="66"/>
      <c r="J266" s="6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>
      <c r="A267" s="1"/>
      <c r="B267" s="1"/>
      <c r="C267" s="1"/>
      <c r="D267" s="1"/>
      <c r="E267" s="1"/>
      <c r="F267" s="1"/>
      <c r="G267" s="2"/>
      <c r="H267" s="64"/>
      <c r="I267" s="66"/>
      <c r="J267" s="6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>
      <c r="A268" s="1"/>
      <c r="B268" s="1"/>
      <c r="C268" s="1"/>
      <c r="D268" s="1"/>
      <c r="E268" s="1"/>
      <c r="F268" s="1"/>
      <c r="G268" s="2"/>
      <c r="H268" s="64"/>
      <c r="I268" s="66"/>
      <c r="J268" s="6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>
      <c r="A269" s="1"/>
      <c r="B269" s="1"/>
      <c r="C269" s="1"/>
      <c r="D269" s="1"/>
      <c r="E269" s="1"/>
      <c r="F269" s="1"/>
      <c r="G269" s="2"/>
      <c r="H269" s="64"/>
      <c r="I269" s="66"/>
      <c r="J269" s="6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>
      <c r="A270" s="1"/>
      <c r="B270" s="1"/>
      <c r="C270" s="1"/>
      <c r="D270" s="1"/>
      <c r="E270" s="1"/>
      <c r="F270" s="1"/>
      <c r="G270" s="2"/>
      <c r="H270" s="64"/>
      <c r="I270" s="66"/>
      <c r="J270" s="6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>
      <c r="A271" s="1"/>
      <c r="B271" s="1"/>
      <c r="C271" s="1"/>
      <c r="D271" s="1"/>
      <c r="E271" s="1"/>
      <c r="F271" s="1"/>
      <c r="G271" s="2"/>
      <c r="H271" s="64"/>
      <c r="I271" s="66"/>
      <c r="J271" s="6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>
      <c r="A272" s="1"/>
      <c r="B272" s="1"/>
      <c r="C272" s="1"/>
      <c r="D272" s="1"/>
      <c r="E272" s="1"/>
      <c r="F272" s="1"/>
      <c r="G272" s="2"/>
      <c r="H272" s="64"/>
      <c r="I272" s="66"/>
      <c r="J272" s="6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>
      <c r="A273" s="1"/>
      <c r="B273" s="1"/>
      <c r="C273" s="1"/>
      <c r="D273" s="1"/>
      <c r="E273" s="1"/>
      <c r="F273" s="1"/>
      <c r="G273" s="2"/>
      <c r="H273" s="64"/>
      <c r="I273" s="66"/>
      <c r="J273" s="6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>
      <c r="A274" s="1"/>
      <c r="B274" s="1"/>
      <c r="C274" s="1"/>
      <c r="D274" s="1"/>
      <c r="E274" s="1"/>
      <c r="F274" s="1"/>
      <c r="G274" s="2"/>
      <c r="H274" s="64"/>
      <c r="I274" s="66"/>
      <c r="J274" s="6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>
      <c r="A275" s="1"/>
      <c r="B275" s="1"/>
      <c r="C275" s="1"/>
      <c r="D275" s="1"/>
      <c r="E275" s="1"/>
      <c r="F275" s="1"/>
      <c r="G275" s="2"/>
      <c r="H275" s="64"/>
      <c r="I275" s="66"/>
      <c r="J275" s="6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>
      <c r="A276" s="1"/>
      <c r="B276" s="1"/>
      <c r="C276" s="1"/>
      <c r="D276" s="1"/>
      <c r="E276" s="1"/>
      <c r="F276" s="1"/>
      <c r="G276" s="2"/>
      <c r="H276" s="64"/>
      <c r="I276" s="66"/>
      <c r="J276" s="6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>
      <c r="A277" s="1"/>
      <c r="B277" s="1"/>
      <c r="C277" s="1"/>
      <c r="D277" s="1"/>
      <c r="E277" s="1"/>
      <c r="F277" s="1"/>
      <c r="G277" s="2"/>
      <c r="H277" s="64"/>
      <c r="I277" s="66"/>
      <c r="J277" s="6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>
      <c r="A278" s="1"/>
      <c r="B278" s="1"/>
      <c r="C278" s="1"/>
      <c r="D278" s="1"/>
      <c r="E278" s="1"/>
      <c r="F278" s="1"/>
      <c r="G278" s="2"/>
      <c r="H278" s="64"/>
      <c r="I278" s="66"/>
      <c r="J278" s="6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>
      <c r="A279" s="1"/>
      <c r="B279" s="1"/>
      <c r="C279" s="1"/>
      <c r="D279" s="1"/>
      <c r="E279" s="1"/>
      <c r="F279" s="1"/>
      <c r="G279" s="2"/>
      <c r="H279" s="64"/>
      <c r="I279" s="66"/>
      <c r="J279" s="6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>
      <c r="A280" s="1"/>
      <c r="B280" s="1"/>
      <c r="C280" s="1"/>
      <c r="D280" s="1"/>
      <c r="E280" s="1"/>
      <c r="F280" s="1"/>
      <c r="G280" s="2"/>
      <c r="H280" s="64"/>
      <c r="I280" s="66"/>
      <c r="J280" s="6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>
      <c r="A281" s="1"/>
      <c r="B281" s="1"/>
      <c r="C281" s="1"/>
      <c r="D281" s="1"/>
      <c r="E281" s="1"/>
      <c r="F281" s="1"/>
      <c r="G281" s="2"/>
      <c r="H281" s="64"/>
      <c r="I281" s="66"/>
      <c r="J281" s="6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>
      <c r="A282" s="1"/>
      <c r="B282" s="1"/>
      <c r="C282" s="1"/>
      <c r="D282" s="1"/>
      <c r="E282" s="1"/>
      <c r="F282" s="1"/>
      <c r="G282" s="2"/>
      <c r="H282" s="64"/>
      <c r="I282" s="66"/>
      <c r="J282" s="6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>
      <c r="A283" s="1"/>
      <c r="B283" s="1"/>
      <c r="C283" s="1"/>
      <c r="D283" s="1"/>
      <c r="E283" s="1"/>
      <c r="F283" s="1"/>
      <c r="G283" s="2"/>
      <c r="H283" s="64"/>
      <c r="I283" s="66"/>
      <c r="J283" s="6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>
      <c r="A284" s="1"/>
      <c r="B284" s="1"/>
      <c r="C284" s="1"/>
      <c r="D284" s="1"/>
      <c r="E284" s="1"/>
      <c r="F284" s="1"/>
      <c r="G284" s="2"/>
      <c r="H284" s="64"/>
      <c r="I284" s="66"/>
      <c r="J284" s="6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>
      <c r="A285" s="1"/>
      <c r="B285" s="1"/>
      <c r="C285" s="1"/>
      <c r="D285" s="1"/>
      <c r="E285" s="1"/>
      <c r="F285" s="1"/>
      <c r="G285" s="2"/>
      <c r="H285" s="64"/>
      <c r="I285" s="66"/>
      <c r="J285" s="6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>
      <c r="A286" s="1"/>
      <c r="B286" s="1"/>
      <c r="C286" s="1"/>
      <c r="D286" s="1"/>
      <c r="E286" s="1"/>
      <c r="F286" s="1"/>
      <c r="G286" s="2"/>
      <c r="H286" s="64"/>
      <c r="I286" s="66"/>
      <c r="J286" s="6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>
      <c r="A287" s="1"/>
      <c r="B287" s="1"/>
      <c r="C287" s="1"/>
      <c r="D287" s="1"/>
      <c r="E287" s="1"/>
      <c r="F287" s="1"/>
      <c r="G287" s="2"/>
      <c r="H287" s="64"/>
      <c r="I287" s="66"/>
      <c r="J287" s="6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>
      <c r="A288" s="1"/>
      <c r="B288" s="1"/>
      <c r="C288" s="1"/>
      <c r="D288" s="1"/>
      <c r="E288" s="1"/>
      <c r="F288" s="1"/>
      <c r="G288" s="2"/>
      <c r="H288" s="64"/>
      <c r="I288" s="66"/>
      <c r="J288" s="6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>
      <c r="A289" s="1"/>
      <c r="B289" s="1"/>
      <c r="C289" s="1"/>
      <c r="D289" s="1"/>
      <c r="E289" s="1"/>
      <c r="F289" s="1"/>
      <c r="G289" s="2"/>
      <c r="H289" s="64"/>
      <c r="I289" s="66"/>
      <c r="J289" s="6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>
      <c r="A290" s="1"/>
      <c r="B290" s="1"/>
      <c r="C290" s="1"/>
      <c r="D290" s="1"/>
      <c r="E290" s="1"/>
      <c r="F290" s="1"/>
      <c r="G290" s="2"/>
      <c r="H290" s="64"/>
      <c r="I290" s="66"/>
      <c r="J290" s="6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>
      <c r="A291" s="1"/>
      <c r="B291" s="1"/>
      <c r="C291" s="1"/>
      <c r="D291" s="1"/>
      <c r="E291" s="1"/>
      <c r="F291" s="1"/>
      <c r="G291" s="2"/>
      <c r="H291" s="64"/>
      <c r="I291" s="66"/>
      <c r="J291" s="6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>
      <c r="A292" s="1"/>
      <c r="B292" s="1"/>
      <c r="C292" s="1"/>
      <c r="D292" s="1"/>
      <c r="E292" s="1"/>
      <c r="F292" s="1"/>
      <c r="G292" s="2"/>
      <c r="H292" s="64"/>
      <c r="I292" s="66"/>
      <c r="J292" s="6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>
      <c r="A293" s="1"/>
      <c r="B293" s="1"/>
      <c r="C293" s="1"/>
      <c r="D293" s="1"/>
      <c r="E293" s="1"/>
      <c r="F293" s="1"/>
      <c r="G293" s="2"/>
      <c r="H293" s="64"/>
      <c r="I293" s="66"/>
      <c r="J293" s="6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>
      <c r="A294" s="1"/>
      <c r="B294" s="1"/>
      <c r="C294" s="1"/>
      <c r="D294" s="1"/>
      <c r="E294" s="1"/>
      <c r="F294" s="1"/>
      <c r="G294" s="2"/>
      <c r="H294" s="64"/>
      <c r="I294" s="66"/>
      <c r="J294" s="6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>
      <c r="A295" s="1"/>
      <c r="B295" s="1"/>
      <c r="C295" s="1"/>
      <c r="D295" s="1"/>
      <c r="E295" s="1"/>
      <c r="F295" s="1"/>
      <c r="G295" s="2"/>
      <c r="H295" s="64"/>
      <c r="I295" s="66"/>
      <c r="J295" s="6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>
      <c r="A296" s="1"/>
      <c r="B296" s="1"/>
      <c r="C296" s="1"/>
      <c r="D296" s="1"/>
      <c r="E296" s="1"/>
      <c r="F296" s="1"/>
      <c r="G296" s="2"/>
      <c r="H296" s="64"/>
      <c r="I296" s="66"/>
      <c r="J296" s="6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>
      <c r="A297" s="1"/>
      <c r="B297" s="1"/>
      <c r="C297" s="1"/>
      <c r="D297" s="1"/>
      <c r="E297" s="1"/>
      <c r="F297" s="1"/>
      <c r="G297" s="2"/>
      <c r="H297" s="64"/>
      <c r="I297" s="66"/>
      <c r="J297" s="6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>
      <c r="A298" s="1"/>
      <c r="B298" s="1"/>
      <c r="C298" s="1"/>
      <c r="D298" s="1"/>
      <c r="E298" s="1"/>
      <c r="F298" s="1"/>
      <c r="G298" s="2"/>
      <c r="H298" s="64"/>
      <c r="I298" s="66"/>
      <c r="J298" s="6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>
      <c r="A299" s="1"/>
      <c r="B299" s="1"/>
      <c r="C299" s="1"/>
      <c r="D299" s="1"/>
      <c r="E299" s="1"/>
      <c r="F299" s="1"/>
      <c r="G299" s="2"/>
      <c r="H299" s="64"/>
      <c r="I299" s="66"/>
      <c r="J299" s="6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>
      <c r="A300" s="1"/>
      <c r="B300" s="1"/>
      <c r="C300" s="1"/>
      <c r="D300" s="1"/>
      <c r="E300" s="1"/>
      <c r="F300" s="1"/>
      <c r="G300" s="2"/>
      <c r="H300" s="64"/>
      <c r="I300" s="66"/>
      <c r="J300" s="6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>
      <c r="A301" s="1"/>
      <c r="B301" s="1"/>
      <c r="C301" s="1"/>
      <c r="D301" s="1"/>
      <c r="E301" s="1"/>
      <c r="F301" s="1"/>
      <c r="G301" s="2"/>
      <c r="H301" s="64"/>
      <c r="I301" s="66"/>
      <c r="J301" s="6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>
      <c r="A302" s="1"/>
      <c r="B302" s="1"/>
      <c r="C302" s="1"/>
      <c r="D302" s="1"/>
      <c r="E302" s="1"/>
      <c r="F302" s="1"/>
      <c r="G302" s="2"/>
      <c r="H302" s="64"/>
      <c r="I302" s="66"/>
      <c r="J302" s="6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>
      <c r="A303" s="1"/>
      <c r="B303" s="1"/>
      <c r="C303" s="1"/>
      <c r="D303" s="1"/>
      <c r="E303" s="1"/>
      <c r="F303" s="1"/>
      <c r="G303" s="2"/>
      <c r="H303" s="64"/>
      <c r="I303" s="66"/>
      <c r="J303" s="6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>
      <c r="A304" s="1"/>
      <c r="B304" s="1"/>
      <c r="C304" s="1"/>
      <c r="D304" s="1"/>
      <c r="E304" s="1"/>
      <c r="F304" s="1"/>
      <c r="G304" s="2"/>
      <c r="H304" s="64"/>
      <c r="I304" s="66"/>
      <c r="J304" s="6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>
      <c r="A305" s="1"/>
      <c r="B305" s="1"/>
      <c r="C305" s="1"/>
      <c r="D305" s="1"/>
      <c r="E305" s="1"/>
      <c r="F305" s="1"/>
      <c r="G305" s="2"/>
      <c r="H305" s="64"/>
      <c r="I305" s="66"/>
      <c r="J305" s="6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>
      <c r="A306" s="1"/>
      <c r="B306" s="1"/>
      <c r="C306" s="1"/>
      <c r="D306" s="1"/>
      <c r="E306" s="1"/>
      <c r="F306" s="1"/>
      <c r="G306" s="2"/>
      <c r="H306" s="64"/>
      <c r="I306" s="66"/>
      <c r="J306" s="6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>
      <c r="A307" s="1"/>
      <c r="B307" s="1"/>
      <c r="C307" s="1"/>
      <c r="D307" s="1"/>
      <c r="E307" s="1"/>
      <c r="F307" s="1"/>
      <c r="G307" s="2"/>
      <c r="H307" s="64"/>
      <c r="I307" s="66"/>
      <c r="J307" s="6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>
      <c r="A308" s="1"/>
      <c r="B308" s="1"/>
      <c r="C308" s="1"/>
      <c r="D308" s="1"/>
      <c r="E308" s="1"/>
      <c r="F308" s="1"/>
      <c r="G308" s="2"/>
      <c r="H308" s="64"/>
      <c r="I308" s="66"/>
      <c r="J308" s="6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>
      <c r="A309" s="1"/>
      <c r="B309" s="1"/>
      <c r="C309" s="1"/>
      <c r="D309" s="1"/>
      <c r="E309" s="1"/>
      <c r="F309" s="1"/>
      <c r="G309" s="2"/>
      <c r="H309" s="64"/>
      <c r="I309" s="66"/>
      <c r="J309" s="6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>
      <c r="A310" s="1"/>
      <c r="B310" s="1"/>
      <c r="C310" s="1"/>
      <c r="D310" s="1"/>
      <c r="E310" s="1"/>
      <c r="F310" s="1"/>
      <c r="G310" s="2"/>
      <c r="H310" s="64"/>
      <c r="I310" s="66"/>
      <c r="J310" s="6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>
      <c r="A311" s="1"/>
      <c r="B311" s="1"/>
      <c r="C311" s="1"/>
      <c r="D311" s="1"/>
      <c r="E311" s="1"/>
      <c r="F311" s="1"/>
      <c r="G311" s="2"/>
      <c r="H311" s="64"/>
      <c r="I311" s="66"/>
      <c r="J311" s="6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>
      <c r="A312" s="1"/>
      <c r="B312" s="1"/>
      <c r="C312" s="1"/>
      <c r="D312" s="1"/>
      <c r="E312" s="1"/>
      <c r="F312" s="1"/>
      <c r="G312" s="2"/>
      <c r="H312" s="64"/>
      <c r="I312" s="66"/>
      <c r="J312" s="6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>
      <c r="A313" s="1"/>
      <c r="B313" s="1"/>
      <c r="C313" s="1"/>
      <c r="D313" s="1"/>
      <c r="E313" s="1"/>
      <c r="F313" s="1"/>
      <c r="G313" s="2"/>
      <c r="H313" s="64"/>
      <c r="I313" s="66"/>
      <c r="J313" s="6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>
      <c r="A314" s="1"/>
      <c r="B314" s="1"/>
      <c r="C314" s="1"/>
      <c r="D314" s="1"/>
      <c r="E314" s="1"/>
      <c r="F314" s="1"/>
      <c r="G314" s="2"/>
      <c r="H314" s="64"/>
      <c r="I314" s="66"/>
      <c r="J314" s="6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>
      <c r="A315" s="1"/>
      <c r="B315" s="1"/>
      <c r="C315" s="1"/>
      <c r="D315" s="1"/>
      <c r="E315" s="1"/>
      <c r="F315" s="1"/>
      <c r="G315" s="2"/>
      <c r="H315" s="64"/>
      <c r="I315" s="66"/>
      <c r="J315" s="6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>
      <c r="A316" s="1"/>
      <c r="B316" s="1"/>
      <c r="C316" s="1"/>
      <c r="D316" s="1"/>
      <c r="E316" s="1"/>
      <c r="F316" s="1"/>
      <c r="G316" s="2"/>
      <c r="H316" s="64"/>
      <c r="I316" s="66"/>
      <c r="J316" s="6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>
      <c r="A317" s="1"/>
      <c r="B317" s="1"/>
      <c r="C317" s="1"/>
      <c r="D317" s="1"/>
      <c r="E317" s="1"/>
      <c r="F317" s="1"/>
      <c r="G317" s="2"/>
      <c r="H317" s="64"/>
      <c r="I317" s="66"/>
      <c r="J317" s="6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>
      <c r="A318" s="1"/>
      <c r="B318" s="1"/>
      <c r="C318" s="1"/>
      <c r="D318" s="1"/>
      <c r="E318" s="1"/>
      <c r="F318" s="1"/>
      <c r="G318" s="2"/>
      <c r="H318" s="64"/>
      <c r="I318" s="66"/>
      <c r="J318" s="6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>
      <c r="A319" s="1"/>
      <c r="B319" s="1"/>
      <c r="C319" s="1"/>
      <c r="D319" s="1"/>
      <c r="E319" s="1"/>
      <c r="F319" s="1"/>
      <c r="G319" s="2"/>
      <c r="H319" s="64"/>
      <c r="I319" s="66"/>
      <c r="J319" s="6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>
      <c r="A320" s="1"/>
      <c r="B320" s="1"/>
      <c r="C320" s="1"/>
      <c r="D320" s="1"/>
      <c r="E320" s="1"/>
      <c r="F320" s="1"/>
      <c r="G320" s="2"/>
      <c r="H320" s="64"/>
      <c r="I320" s="66"/>
      <c r="J320" s="6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>
      <c r="A321" s="1"/>
      <c r="B321" s="1"/>
      <c r="C321" s="1"/>
      <c r="D321" s="1"/>
      <c r="E321" s="1"/>
      <c r="F321" s="1"/>
      <c r="G321" s="2"/>
      <c r="H321" s="64"/>
      <c r="I321" s="66"/>
      <c r="J321" s="6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>
      <c r="A322" s="1"/>
      <c r="B322" s="1"/>
      <c r="C322" s="1"/>
      <c r="D322" s="1"/>
      <c r="E322" s="1"/>
      <c r="F322" s="1"/>
      <c r="G322" s="2"/>
      <c r="H322" s="64"/>
      <c r="I322" s="66"/>
      <c r="J322" s="6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>
      <c r="A323" s="1"/>
      <c r="B323" s="1"/>
      <c r="C323" s="1"/>
      <c r="D323" s="1"/>
      <c r="E323" s="1"/>
      <c r="F323" s="1"/>
      <c r="G323" s="2"/>
      <c r="H323" s="64"/>
      <c r="I323" s="66"/>
      <c r="J323" s="6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>
      <c r="A324" s="1"/>
      <c r="B324" s="1"/>
      <c r="C324" s="1"/>
      <c r="D324" s="1"/>
      <c r="E324" s="1"/>
      <c r="F324" s="1"/>
      <c r="G324" s="2"/>
      <c r="H324" s="64"/>
      <c r="I324" s="66"/>
      <c r="J324" s="6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>
      <c r="A325" s="1"/>
      <c r="B325" s="1"/>
      <c r="C325" s="1"/>
      <c r="D325" s="1"/>
      <c r="E325" s="1"/>
      <c r="F325" s="1"/>
      <c r="G325" s="2"/>
      <c r="H325" s="64"/>
      <c r="I325" s="66"/>
      <c r="J325" s="6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>
      <c r="A326" s="1"/>
      <c r="B326" s="1"/>
      <c r="C326" s="1"/>
      <c r="D326" s="1"/>
      <c r="E326" s="1"/>
      <c r="F326" s="1"/>
      <c r="G326" s="2"/>
      <c r="H326" s="64"/>
      <c r="I326" s="66"/>
      <c r="J326" s="6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>
      <c r="A327" s="1"/>
      <c r="B327" s="1"/>
      <c r="C327" s="1"/>
      <c r="D327" s="1"/>
      <c r="E327" s="1"/>
      <c r="F327" s="1"/>
      <c r="G327" s="2"/>
      <c r="H327" s="64"/>
      <c r="I327" s="66"/>
      <c r="J327" s="6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>
      <c r="A328" s="1"/>
      <c r="B328" s="1"/>
      <c r="C328" s="1"/>
      <c r="D328" s="1"/>
      <c r="E328" s="1"/>
      <c r="F328" s="1"/>
      <c r="G328" s="2"/>
      <c r="H328" s="64"/>
      <c r="I328" s="66"/>
      <c r="J328" s="6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>
      <c r="A329" s="1"/>
      <c r="B329" s="1"/>
      <c r="C329" s="1"/>
      <c r="D329" s="1"/>
      <c r="E329" s="1"/>
      <c r="F329" s="1"/>
      <c r="G329" s="2"/>
      <c r="H329" s="64"/>
      <c r="I329" s="66"/>
      <c r="J329" s="6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>
      <c r="A330" s="1"/>
      <c r="B330" s="1"/>
      <c r="C330" s="1"/>
      <c r="D330" s="1"/>
      <c r="E330" s="1"/>
      <c r="F330" s="1"/>
      <c r="G330" s="2"/>
      <c r="H330" s="64"/>
      <c r="I330" s="66"/>
      <c r="J330" s="6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>
      <c r="A331" s="1"/>
      <c r="B331" s="1"/>
      <c r="C331" s="1"/>
      <c r="D331" s="1"/>
      <c r="E331" s="1"/>
      <c r="F331" s="1"/>
      <c r="G331" s="2"/>
      <c r="H331" s="64"/>
      <c r="I331" s="66"/>
      <c r="J331" s="6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>
      <c r="A332" s="1"/>
      <c r="B332" s="1"/>
      <c r="C332" s="1"/>
      <c r="D332" s="1"/>
      <c r="E332" s="1"/>
      <c r="F332" s="1"/>
      <c r="G332" s="2"/>
      <c r="H332" s="64"/>
      <c r="I332" s="66"/>
      <c r="J332" s="6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>
      <c r="A333" s="1"/>
      <c r="B333" s="1"/>
      <c r="C333" s="1"/>
      <c r="D333" s="1"/>
      <c r="E333" s="1"/>
      <c r="F333" s="1"/>
      <c r="G333" s="2"/>
      <c r="H333" s="64"/>
      <c r="I333" s="66"/>
      <c r="J333" s="6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>
      <c r="A334" s="1"/>
      <c r="B334" s="1"/>
      <c r="C334" s="1"/>
      <c r="D334" s="1"/>
      <c r="E334" s="1"/>
      <c r="F334" s="1"/>
      <c r="G334" s="2"/>
      <c r="H334" s="64"/>
      <c r="I334" s="66"/>
      <c r="J334" s="6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>
      <c r="A335" s="1"/>
      <c r="B335" s="1"/>
      <c r="C335" s="1"/>
      <c r="D335" s="1"/>
      <c r="E335" s="1"/>
      <c r="F335" s="1"/>
      <c r="G335" s="2"/>
      <c r="H335" s="64"/>
      <c r="I335" s="66"/>
      <c r="J335" s="6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>
      <c r="A336" s="1"/>
      <c r="B336" s="1"/>
      <c r="C336" s="1"/>
      <c r="D336" s="1"/>
      <c r="E336" s="1"/>
      <c r="F336" s="1"/>
      <c r="G336" s="2"/>
      <c r="H336" s="64"/>
      <c r="I336" s="66"/>
      <c r="J336" s="6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>
      <c r="A337" s="1"/>
      <c r="B337" s="1"/>
      <c r="C337" s="1"/>
      <c r="D337" s="1"/>
      <c r="E337" s="1"/>
      <c r="F337" s="1"/>
      <c r="G337" s="2"/>
      <c r="H337" s="64"/>
      <c r="I337" s="66"/>
      <c r="J337" s="6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>
      <c r="A338" s="1"/>
      <c r="B338" s="1"/>
      <c r="C338" s="1"/>
      <c r="D338" s="1"/>
      <c r="E338" s="1"/>
      <c r="F338" s="1"/>
      <c r="G338" s="2"/>
      <c r="H338" s="64"/>
      <c r="I338" s="66"/>
      <c r="J338" s="6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>
      <c r="A339" s="1"/>
      <c r="B339" s="1"/>
      <c r="C339" s="1"/>
      <c r="D339" s="1"/>
      <c r="E339" s="1"/>
      <c r="F339" s="1"/>
      <c r="G339" s="2"/>
      <c r="H339" s="64"/>
      <c r="I339" s="66"/>
      <c r="J339" s="6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>
      <c r="A340" s="1"/>
      <c r="B340" s="1"/>
      <c r="C340" s="1"/>
      <c r="D340" s="1"/>
      <c r="E340" s="1"/>
      <c r="F340" s="1"/>
      <c r="G340" s="2"/>
      <c r="H340" s="64"/>
      <c r="I340" s="66"/>
      <c r="J340" s="6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>
      <c r="A341" s="1"/>
      <c r="B341" s="1"/>
      <c r="C341" s="1"/>
      <c r="D341" s="1"/>
      <c r="E341" s="1"/>
      <c r="F341" s="1"/>
      <c r="G341" s="2"/>
      <c r="H341" s="64"/>
      <c r="I341" s="66"/>
      <c r="J341" s="6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>
      <c r="A342" s="1"/>
      <c r="B342" s="1"/>
      <c r="C342" s="1"/>
      <c r="D342" s="1"/>
      <c r="E342" s="1"/>
      <c r="F342" s="1"/>
      <c r="G342" s="2"/>
      <c r="H342" s="64"/>
      <c r="I342" s="66"/>
      <c r="J342" s="6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>
      <c r="A343" s="1"/>
      <c r="B343" s="1"/>
      <c r="C343" s="1"/>
      <c r="D343" s="1"/>
      <c r="E343" s="1"/>
      <c r="F343" s="1"/>
      <c r="G343" s="2"/>
      <c r="H343" s="64"/>
      <c r="I343" s="66"/>
      <c r="J343" s="6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>
      <c r="A344" s="1"/>
      <c r="B344" s="1"/>
      <c r="C344" s="1"/>
      <c r="D344" s="1"/>
      <c r="E344" s="1"/>
      <c r="F344" s="1"/>
      <c r="G344" s="2"/>
      <c r="H344" s="64"/>
      <c r="I344" s="66"/>
      <c r="J344" s="6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>
      <c r="A345" s="1"/>
      <c r="B345" s="1"/>
      <c r="C345" s="1"/>
      <c r="D345" s="1"/>
      <c r="E345" s="1"/>
      <c r="F345" s="1"/>
      <c r="G345" s="2"/>
      <c r="H345" s="64"/>
      <c r="I345" s="66"/>
      <c r="J345" s="6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>
      <c r="A346" s="1"/>
      <c r="B346" s="1"/>
      <c r="C346" s="1"/>
      <c r="D346" s="1"/>
      <c r="E346" s="1"/>
      <c r="F346" s="1"/>
      <c r="G346" s="2"/>
      <c r="H346" s="64"/>
      <c r="I346" s="66"/>
      <c r="J346" s="6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>
      <c r="A347" s="1"/>
      <c r="B347" s="1"/>
      <c r="C347" s="1"/>
      <c r="D347" s="1"/>
      <c r="E347" s="1"/>
      <c r="F347" s="1"/>
      <c r="G347" s="2"/>
      <c r="H347" s="64"/>
      <c r="I347" s="66"/>
      <c r="J347" s="6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>
      <c r="A348" s="1"/>
      <c r="B348" s="1"/>
      <c r="C348" s="1"/>
      <c r="D348" s="1"/>
      <c r="E348" s="1"/>
      <c r="F348" s="1"/>
      <c r="G348" s="2"/>
      <c r="H348" s="64"/>
      <c r="I348" s="66"/>
      <c r="J348" s="6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>
      <c r="A349" s="1"/>
      <c r="B349" s="1"/>
      <c r="C349" s="1"/>
      <c r="D349" s="1"/>
      <c r="E349" s="1"/>
      <c r="F349" s="1"/>
      <c r="G349" s="2"/>
      <c r="H349" s="64"/>
      <c r="I349" s="66"/>
      <c r="J349" s="6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>
      <c r="A350" s="1"/>
      <c r="B350" s="1"/>
      <c r="C350" s="1"/>
      <c r="D350" s="1"/>
      <c r="E350" s="1"/>
      <c r="F350" s="1"/>
      <c r="G350" s="2"/>
      <c r="H350" s="64"/>
      <c r="I350" s="66"/>
      <c r="J350" s="6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>
      <c r="A351" s="1"/>
      <c r="B351" s="1"/>
      <c r="C351" s="1"/>
      <c r="D351" s="1"/>
      <c r="E351" s="1"/>
      <c r="F351" s="1"/>
      <c r="G351" s="2"/>
      <c r="H351" s="64"/>
      <c r="I351" s="66"/>
      <c r="J351" s="6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>
      <c r="A352" s="1"/>
      <c r="B352" s="1"/>
      <c r="C352" s="1"/>
      <c r="D352" s="1"/>
      <c r="E352" s="1"/>
      <c r="F352" s="1"/>
      <c r="G352" s="2"/>
      <c r="H352" s="64"/>
      <c r="I352" s="66"/>
      <c r="J352" s="6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>
      <c r="A353" s="1"/>
      <c r="B353" s="1"/>
      <c r="C353" s="1"/>
      <c r="D353" s="1"/>
      <c r="E353" s="1"/>
      <c r="F353" s="1"/>
      <c r="G353" s="2"/>
      <c r="H353" s="64"/>
      <c r="I353" s="66"/>
      <c r="J353" s="6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>
      <c r="A354" s="1"/>
      <c r="B354" s="1"/>
      <c r="C354" s="1"/>
      <c r="D354" s="1"/>
      <c r="E354" s="1"/>
      <c r="F354" s="1"/>
      <c r="G354" s="2"/>
      <c r="H354" s="64"/>
      <c r="I354" s="66"/>
      <c r="J354" s="6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>
      <c r="A355" s="1"/>
      <c r="B355" s="1"/>
      <c r="C355" s="1"/>
      <c r="D355" s="1"/>
      <c r="E355" s="1"/>
      <c r="F355" s="1"/>
      <c r="G355" s="2"/>
      <c r="H355" s="64"/>
      <c r="I355" s="66"/>
      <c r="J355" s="6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>
      <c r="A356" s="1"/>
      <c r="B356" s="1"/>
      <c r="C356" s="1"/>
      <c r="D356" s="1"/>
      <c r="E356" s="1"/>
      <c r="F356" s="1"/>
      <c r="G356" s="2"/>
      <c r="H356" s="64"/>
      <c r="I356" s="66"/>
      <c r="J356" s="6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>
      <c r="A357" s="1"/>
      <c r="B357" s="1"/>
      <c r="C357" s="1"/>
      <c r="D357" s="1"/>
      <c r="E357" s="1"/>
      <c r="F357" s="1"/>
      <c r="G357" s="2"/>
      <c r="H357" s="64"/>
      <c r="I357" s="66"/>
      <c r="J357" s="6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>
      <c r="A358" s="1"/>
      <c r="B358" s="1"/>
      <c r="C358" s="1"/>
      <c r="D358" s="1"/>
      <c r="E358" s="1"/>
      <c r="F358" s="1"/>
      <c r="G358" s="2"/>
      <c r="H358" s="64"/>
      <c r="I358" s="66"/>
      <c r="J358" s="6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>
      <c r="A359" s="1"/>
      <c r="B359" s="1"/>
      <c r="C359" s="1"/>
      <c r="D359" s="1"/>
      <c r="E359" s="1"/>
      <c r="F359" s="1"/>
      <c r="G359" s="2"/>
      <c r="H359" s="64"/>
      <c r="I359" s="66"/>
      <c r="J359" s="6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>
      <c r="A360" s="1"/>
      <c r="B360" s="1"/>
      <c r="C360" s="1"/>
      <c r="D360" s="1"/>
      <c r="E360" s="1"/>
      <c r="F360" s="1"/>
      <c r="G360" s="2"/>
      <c r="H360" s="64"/>
      <c r="I360" s="66"/>
      <c r="J360" s="6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>
      <c r="A361" s="1"/>
      <c r="B361" s="1"/>
      <c r="C361" s="1"/>
      <c r="D361" s="1"/>
      <c r="E361" s="1"/>
      <c r="F361" s="1"/>
      <c r="G361" s="2"/>
      <c r="H361" s="64"/>
      <c r="I361" s="66"/>
      <c r="J361" s="6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>
      <c r="A362" s="1"/>
      <c r="B362" s="1"/>
      <c r="C362" s="1"/>
      <c r="D362" s="1"/>
      <c r="E362" s="1"/>
      <c r="F362" s="1"/>
      <c r="G362" s="2"/>
      <c r="H362" s="64"/>
      <c r="I362" s="66"/>
      <c r="J362" s="6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>
      <c r="A363" s="1"/>
      <c r="B363" s="1"/>
      <c r="C363" s="1"/>
      <c r="D363" s="1"/>
      <c r="E363" s="1"/>
      <c r="F363" s="1"/>
      <c r="G363" s="2"/>
      <c r="H363" s="64"/>
      <c r="I363" s="66"/>
      <c r="J363" s="6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>
      <c r="A364" s="1"/>
      <c r="B364" s="1"/>
      <c r="C364" s="1"/>
      <c r="D364" s="1"/>
      <c r="E364" s="1"/>
      <c r="F364" s="1"/>
      <c r="G364" s="2"/>
      <c r="H364" s="64"/>
      <c r="I364" s="66"/>
      <c r="J364" s="6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>
      <c r="A365" s="1"/>
      <c r="B365" s="1"/>
      <c r="C365" s="1"/>
      <c r="D365" s="1"/>
      <c r="E365" s="1"/>
      <c r="F365" s="1"/>
      <c r="G365" s="2"/>
      <c r="H365" s="64"/>
      <c r="I365" s="66"/>
      <c r="J365" s="6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>
      <c r="A366" s="1"/>
      <c r="B366" s="1"/>
      <c r="C366" s="1"/>
      <c r="D366" s="1"/>
      <c r="E366" s="1"/>
      <c r="F366" s="1"/>
      <c r="G366" s="2"/>
      <c r="H366" s="64"/>
      <c r="I366" s="66"/>
      <c r="J366" s="6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>
      <c r="A367" s="1"/>
      <c r="B367" s="1"/>
      <c r="C367" s="1"/>
      <c r="D367" s="1"/>
      <c r="E367" s="1"/>
      <c r="F367" s="1"/>
      <c r="G367" s="2"/>
      <c r="H367" s="64"/>
      <c r="I367" s="66"/>
      <c r="J367" s="6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>
      <c r="A368" s="1"/>
      <c r="B368" s="1"/>
      <c r="C368" s="1"/>
      <c r="D368" s="1"/>
      <c r="E368" s="1"/>
      <c r="F368" s="1"/>
      <c r="G368" s="2"/>
      <c r="H368" s="64"/>
      <c r="I368" s="66"/>
      <c r="J368" s="6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>
      <c r="A369" s="1"/>
      <c r="B369" s="1"/>
      <c r="C369" s="1"/>
      <c r="D369" s="1"/>
      <c r="E369" s="1"/>
      <c r="F369" s="1"/>
      <c r="G369" s="2"/>
      <c r="H369" s="64"/>
      <c r="I369" s="66"/>
      <c r="J369" s="6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>
      <c r="A370" s="1"/>
      <c r="B370" s="1"/>
      <c r="C370" s="1"/>
      <c r="D370" s="1"/>
      <c r="E370" s="1"/>
      <c r="F370" s="1"/>
      <c r="G370" s="2"/>
      <c r="H370" s="64"/>
      <c r="I370" s="66"/>
      <c r="J370" s="6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>
      <c r="A371" s="1"/>
      <c r="B371" s="1"/>
      <c r="C371" s="1"/>
      <c r="D371" s="1"/>
      <c r="E371" s="1"/>
      <c r="F371" s="1"/>
      <c r="G371" s="2"/>
      <c r="H371" s="64"/>
      <c r="I371" s="66"/>
      <c r="J371" s="6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>
      <c r="A372" s="1"/>
      <c r="B372" s="1"/>
      <c r="C372" s="1"/>
      <c r="D372" s="1"/>
      <c r="E372" s="1"/>
      <c r="F372" s="1"/>
      <c r="G372" s="2"/>
      <c r="H372" s="64"/>
      <c r="I372" s="66"/>
      <c r="J372" s="6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>
      <c r="A373" s="1"/>
      <c r="B373" s="1"/>
      <c r="C373" s="1"/>
      <c r="D373" s="1"/>
      <c r="E373" s="1"/>
      <c r="F373" s="1"/>
      <c r="G373" s="2"/>
      <c r="H373" s="64"/>
      <c r="I373" s="66"/>
      <c r="J373" s="6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>
      <c r="A374" s="1"/>
      <c r="B374" s="1"/>
      <c r="C374" s="1"/>
      <c r="D374" s="1"/>
      <c r="E374" s="1"/>
      <c r="F374" s="1"/>
      <c r="G374" s="2"/>
      <c r="H374" s="64"/>
      <c r="I374" s="66"/>
      <c r="J374" s="6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>
      <c r="A375" s="1"/>
      <c r="B375" s="1"/>
      <c r="C375" s="1"/>
      <c r="D375" s="1"/>
      <c r="E375" s="1"/>
      <c r="F375" s="1"/>
      <c r="G375" s="2"/>
      <c r="H375" s="64"/>
      <c r="I375" s="66"/>
      <c r="J375" s="6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>
      <c r="A376" s="1"/>
      <c r="B376" s="1"/>
      <c r="C376" s="1"/>
      <c r="D376" s="1"/>
      <c r="E376" s="1"/>
      <c r="F376" s="1"/>
      <c r="G376" s="2"/>
      <c r="H376" s="64"/>
      <c r="I376" s="66"/>
      <c r="J376" s="6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>
      <c r="A377" s="1"/>
      <c r="B377" s="1"/>
      <c r="C377" s="1"/>
      <c r="D377" s="1"/>
      <c r="E377" s="1"/>
      <c r="F377" s="1"/>
      <c r="G377" s="2"/>
      <c r="H377" s="64"/>
      <c r="I377" s="66"/>
      <c r="J377" s="6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>
      <c r="A378" s="1"/>
      <c r="B378" s="1"/>
      <c r="C378" s="1"/>
      <c r="D378" s="1"/>
      <c r="E378" s="1"/>
      <c r="F378" s="1"/>
      <c r="G378" s="2"/>
      <c r="H378" s="64"/>
      <c r="I378" s="66"/>
      <c r="J378" s="6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>
      <c r="A379" s="1"/>
      <c r="B379" s="1"/>
      <c r="C379" s="1"/>
      <c r="D379" s="1"/>
      <c r="E379" s="1"/>
      <c r="F379" s="1"/>
      <c r="G379" s="2"/>
      <c r="H379" s="64"/>
      <c r="I379" s="66"/>
      <c r="J379" s="6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>
      <c r="A380" s="1"/>
      <c r="B380" s="1"/>
      <c r="C380" s="1"/>
      <c r="D380" s="1"/>
      <c r="E380" s="1"/>
      <c r="F380" s="1"/>
      <c r="G380" s="2"/>
      <c r="H380" s="64"/>
      <c r="I380" s="66"/>
      <c r="J380" s="6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>
      <c r="A381" s="1"/>
      <c r="B381" s="1"/>
      <c r="C381" s="1"/>
      <c r="D381" s="1"/>
      <c r="E381" s="1"/>
      <c r="F381" s="1"/>
      <c r="G381" s="2"/>
      <c r="H381" s="64"/>
      <c r="I381" s="66"/>
      <c r="J381" s="6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>
      <c r="A382" s="1"/>
      <c r="B382" s="1"/>
      <c r="C382" s="1"/>
      <c r="D382" s="1"/>
      <c r="E382" s="1"/>
      <c r="F382" s="1"/>
      <c r="G382" s="2"/>
      <c r="H382" s="64"/>
      <c r="I382" s="66"/>
      <c r="J382" s="6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>
      <c r="A383" s="1"/>
      <c r="B383" s="1"/>
      <c r="C383" s="1"/>
      <c r="D383" s="1"/>
      <c r="E383" s="1"/>
      <c r="F383" s="1"/>
      <c r="G383" s="2"/>
      <c r="H383" s="64"/>
      <c r="I383" s="66"/>
      <c r="J383" s="6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>
      <c r="A384" s="1"/>
      <c r="B384" s="1"/>
      <c r="C384" s="1"/>
      <c r="D384" s="1"/>
      <c r="E384" s="1"/>
      <c r="F384" s="1"/>
      <c r="G384" s="2"/>
      <c r="H384" s="64"/>
      <c r="I384" s="66"/>
      <c r="J384" s="6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>
      <c r="A385" s="1"/>
      <c r="B385" s="1"/>
      <c r="C385" s="1"/>
      <c r="D385" s="1"/>
      <c r="E385" s="1"/>
      <c r="F385" s="1"/>
      <c r="G385" s="2"/>
      <c r="H385" s="64"/>
      <c r="I385" s="66"/>
      <c r="J385" s="6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>
      <c r="A386" s="1"/>
      <c r="B386" s="1"/>
      <c r="C386" s="1"/>
      <c r="D386" s="1"/>
      <c r="E386" s="1"/>
      <c r="F386" s="1"/>
      <c r="G386" s="2"/>
      <c r="H386" s="64"/>
      <c r="I386" s="66"/>
      <c r="J386" s="6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>
      <c r="A387" s="1"/>
      <c r="B387" s="1"/>
      <c r="C387" s="1"/>
      <c r="D387" s="1"/>
      <c r="E387" s="1"/>
      <c r="F387" s="1"/>
      <c r="G387" s="2"/>
      <c r="H387" s="64"/>
      <c r="I387" s="66"/>
      <c r="J387" s="6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>
      <c r="A388" s="1"/>
      <c r="B388" s="1"/>
      <c r="C388" s="1"/>
      <c r="D388" s="1"/>
      <c r="E388" s="1"/>
      <c r="F388" s="1"/>
      <c r="G388" s="2"/>
      <c r="H388" s="64"/>
      <c r="I388" s="66"/>
      <c r="J388" s="6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>
      <c r="A389" s="1"/>
      <c r="B389" s="1"/>
      <c r="C389" s="1"/>
      <c r="D389" s="1"/>
      <c r="E389" s="1"/>
      <c r="F389" s="1"/>
      <c r="G389" s="2"/>
      <c r="H389" s="64"/>
      <c r="I389" s="66"/>
      <c r="J389" s="6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>
      <c r="A390" s="1"/>
      <c r="B390" s="1"/>
      <c r="C390" s="1"/>
      <c r="D390" s="1"/>
      <c r="E390" s="1"/>
      <c r="F390" s="1"/>
      <c r="G390" s="2"/>
      <c r="H390" s="64"/>
      <c r="I390" s="66"/>
      <c r="J390" s="6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>
      <c r="A391" s="1"/>
      <c r="B391" s="1"/>
      <c r="C391" s="1"/>
      <c r="D391" s="1"/>
      <c r="E391" s="1"/>
      <c r="F391" s="1"/>
      <c r="G391" s="2"/>
      <c r="H391" s="64"/>
      <c r="I391" s="66"/>
      <c r="J391" s="6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>
      <c r="A392" s="1"/>
      <c r="B392" s="1"/>
      <c r="C392" s="1"/>
      <c r="D392" s="1"/>
      <c r="E392" s="1"/>
      <c r="F392" s="1"/>
      <c r="G392" s="2"/>
      <c r="H392" s="64"/>
      <c r="I392" s="66"/>
      <c r="J392" s="6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>
      <c r="A393" s="1"/>
      <c r="B393" s="1"/>
      <c r="C393" s="1"/>
      <c r="D393" s="1"/>
      <c r="E393" s="1"/>
      <c r="F393" s="1"/>
      <c r="G393" s="2"/>
      <c r="H393" s="64"/>
      <c r="I393" s="66"/>
      <c r="J393" s="6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>
      <c r="A394" s="1"/>
      <c r="B394" s="1"/>
      <c r="C394" s="1"/>
      <c r="D394" s="1"/>
      <c r="E394" s="1"/>
      <c r="F394" s="1"/>
      <c r="G394" s="2"/>
      <c r="H394" s="64"/>
      <c r="I394" s="66"/>
      <c r="J394" s="6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>
      <c r="A395" s="1"/>
      <c r="B395" s="1"/>
      <c r="C395" s="1"/>
      <c r="D395" s="1"/>
      <c r="E395" s="1"/>
      <c r="F395" s="1"/>
      <c r="G395" s="2"/>
      <c r="H395" s="64"/>
      <c r="I395" s="66"/>
      <c r="J395" s="6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>
      <c r="A396" s="1"/>
      <c r="B396" s="1"/>
      <c r="C396" s="1"/>
      <c r="D396" s="1"/>
      <c r="E396" s="1"/>
      <c r="F396" s="1"/>
      <c r="G396" s="2"/>
      <c r="H396" s="64"/>
      <c r="I396" s="66"/>
      <c r="J396" s="6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>
      <c r="A397" s="1"/>
      <c r="B397" s="1"/>
      <c r="C397" s="1"/>
      <c r="D397" s="1"/>
      <c r="E397" s="1"/>
      <c r="F397" s="1"/>
      <c r="G397" s="2"/>
      <c r="H397" s="64"/>
      <c r="I397" s="66"/>
      <c r="J397" s="6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>
      <c r="A398" s="1"/>
      <c r="B398" s="1"/>
      <c r="C398" s="1"/>
      <c r="D398" s="1"/>
      <c r="E398" s="1"/>
      <c r="F398" s="1"/>
      <c r="G398" s="2"/>
      <c r="H398" s="64"/>
      <c r="I398" s="66"/>
      <c r="J398" s="6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>
      <c r="A399" s="1"/>
      <c r="B399" s="1"/>
      <c r="C399" s="1"/>
      <c r="D399" s="1"/>
      <c r="E399" s="1"/>
      <c r="F399" s="1"/>
      <c r="G399" s="2"/>
      <c r="H399" s="64"/>
      <c r="I399" s="66"/>
      <c r="J399" s="6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>
      <c r="A400" s="1"/>
      <c r="B400" s="1"/>
      <c r="C400" s="1"/>
      <c r="D400" s="1"/>
      <c r="E400" s="1"/>
      <c r="F400" s="1"/>
      <c r="G400" s="2"/>
      <c r="H400" s="64"/>
      <c r="I400" s="66"/>
      <c r="J400" s="6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>
      <c r="A401" s="1"/>
      <c r="B401" s="1"/>
      <c r="C401" s="1"/>
      <c r="D401" s="1"/>
      <c r="E401" s="1"/>
      <c r="F401" s="1"/>
      <c r="G401" s="2"/>
      <c r="H401" s="64"/>
      <c r="I401" s="66"/>
      <c r="J401" s="6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>
      <c r="A402" s="1"/>
      <c r="B402" s="1"/>
      <c r="C402" s="1"/>
      <c r="D402" s="1"/>
      <c r="E402" s="1"/>
      <c r="F402" s="1"/>
      <c r="G402" s="2"/>
      <c r="H402" s="64"/>
      <c r="I402" s="66"/>
      <c r="J402" s="6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>
      <c r="A403" s="1"/>
      <c r="B403" s="1"/>
      <c r="C403" s="1"/>
      <c r="D403" s="1"/>
      <c r="E403" s="1"/>
      <c r="F403" s="1"/>
      <c r="G403" s="2"/>
      <c r="H403" s="64"/>
      <c r="I403" s="66"/>
      <c r="J403" s="6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>
      <c r="A404" s="1"/>
      <c r="B404" s="1"/>
      <c r="C404" s="1"/>
      <c r="D404" s="1"/>
      <c r="E404" s="1"/>
      <c r="F404" s="1"/>
      <c r="G404" s="2"/>
      <c r="H404" s="64"/>
      <c r="I404" s="66"/>
      <c r="J404" s="6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>
      <c r="A405" s="1"/>
      <c r="B405" s="1"/>
      <c r="C405" s="1"/>
      <c r="D405" s="1"/>
      <c r="E405" s="1"/>
      <c r="F405" s="1"/>
      <c r="G405" s="2"/>
      <c r="H405" s="64"/>
      <c r="I405" s="66"/>
      <c r="J405" s="6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>
      <c r="A406" s="1"/>
      <c r="B406" s="1"/>
      <c r="C406" s="1"/>
      <c r="D406" s="1"/>
      <c r="E406" s="1"/>
      <c r="F406" s="1"/>
      <c r="G406" s="2"/>
      <c r="H406" s="64"/>
      <c r="I406" s="66"/>
      <c r="J406" s="6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>
      <c r="A407" s="1"/>
      <c r="B407" s="1"/>
      <c r="C407" s="1"/>
      <c r="D407" s="1"/>
      <c r="E407" s="1"/>
      <c r="F407" s="1"/>
      <c r="G407" s="2"/>
      <c r="H407" s="64"/>
      <c r="I407" s="66"/>
      <c r="J407" s="6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>
      <c r="A408" s="1"/>
      <c r="B408" s="1"/>
      <c r="C408" s="1"/>
      <c r="D408" s="1"/>
      <c r="E408" s="1"/>
      <c r="F408" s="1"/>
      <c r="G408" s="2"/>
      <c r="H408" s="64"/>
      <c r="I408" s="66"/>
      <c r="J408" s="6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>
      <c r="A409" s="1"/>
      <c r="B409" s="1"/>
      <c r="C409" s="1"/>
      <c r="D409" s="1"/>
      <c r="E409" s="1"/>
      <c r="F409" s="1"/>
      <c r="G409" s="2"/>
      <c r="H409" s="64"/>
      <c r="I409" s="66"/>
      <c r="J409" s="6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>
      <c r="A410" s="1"/>
      <c r="B410" s="1"/>
      <c r="C410" s="1"/>
      <c r="D410" s="1"/>
      <c r="E410" s="1"/>
      <c r="F410" s="1"/>
      <c r="G410" s="2"/>
      <c r="H410" s="64"/>
      <c r="I410" s="66"/>
      <c r="J410" s="6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>
      <c r="A411" s="1"/>
      <c r="B411" s="1"/>
      <c r="C411" s="1"/>
      <c r="D411" s="1"/>
      <c r="E411" s="1"/>
      <c r="F411" s="1"/>
      <c r="G411" s="2"/>
      <c r="H411" s="64"/>
      <c r="I411" s="66"/>
      <c r="J411" s="6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>
      <c r="A412" s="1"/>
      <c r="B412" s="1"/>
      <c r="C412" s="1"/>
      <c r="D412" s="1"/>
      <c r="E412" s="1"/>
      <c r="F412" s="1"/>
      <c r="G412" s="2"/>
      <c r="H412" s="64"/>
      <c r="I412" s="66"/>
      <c r="J412" s="6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>
      <c r="A413" s="1"/>
      <c r="B413" s="1"/>
      <c r="C413" s="1"/>
      <c r="D413" s="1"/>
      <c r="E413" s="1"/>
      <c r="F413" s="1"/>
      <c r="G413" s="2"/>
      <c r="H413" s="64"/>
      <c r="I413" s="66"/>
      <c r="J413" s="6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>
      <c r="A414" s="1"/>
      <c r="B414" s="1"/>
      <c r="C414" s="1"/>
      <c r="D414" s="1"/>
      <c r="E414" s="1"/>
      <c r="F414" s="1"/>
      <c r="G414" s="2"/>
      <c r="H414" s="64"/>
      <c r="I414" s="66"/>
      <c r="J414" s="6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>
      <c r="A415" s="1"/>
      <c r="B415" s="1"/>
      <c r="C415" s="1"/>
      <c r="D415" s="1"/>
      <c r="E415" s="1"/>
      <c r="F415" s="1"/>
      <c r="G415" s="2"/>
      <c r="H415" s="64"/>
      <c r="I415" s="66"/>
      <c r="J415" s="6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>
      <c r="A416" s="1"/>
      <c r="B416" s="1"/>
      <c r="C416" s="1"/>
      <c r="D416" s="1"/>
      <c r="E416" s="1"/>
      <c r="F416" s="1"/>
      <c r="G416" s="2"/>
      <c r="H416" s="64"/>
      <c r="I416" s="66"/>
      <c r="J416" s="6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>
      <c r="A417" s="1"/>
      <c r="B417" s="1"/>
      <c r="C417" s="1"/>
      <c r="D417" s="1"/>
      <c r="E417" s="1"/>
      <c r="F417" s="1"/>
      <c r="G417" s="2"/>
      <c r="H417" s="64"/>
      <c r="I417" s="66"/>
      <c r="J417" s="6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>
      <c r="A418" s="1"/>
      <c r="B418" s="1"/>
      <c r="C418" s="1"/>
      <c r="D418" s="1"/>
      <c r="E418" s="1"/>
      <c r="F418" s="1"/>
      <c r="G418" s="2"/>
      <c r="H418" s="64"/>
      <c r="I418" s="66"/>
      <c r="J418" s="6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>
      <c r="A419" s="1"/>
      <c r="B419" s="1"/>
      <c r="C419" s="1"/>
      <c r="D419" s="1"/>
      <c r="E419" s="1"/>
      <c r="F419" s="1"/>
      <c r="G419" s="2"/>
      <c r="H419" s="64"/>
      <c r="I419" s="66"/>
      <c r="J419" s="6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>
      <c r="A420" s="1"/>
      <c r="B420" s="1"/>
      <c r="C420" s="1"/>
      <c r="D420" s="1"/>
      <c r="E420" s="1"/>
      <c r="F420" s="1"/>
      <c r="G420" s="2"/>
      <c r="H420" s="64"/>
      <c r="I420" s="66"/>
      <c r="J420" s="6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>
      <c r="A421" s="1"/>
      <c r="B421" s="1"/>
      <c r="C421" s="1"/>
      <c r="D421" s="1"/>
      <c r="E421" s="1"/>
      <c r="F421" s="1"/>
      <c r="G421" s="2"/>
      <c r="H421" s="64"/>
      <c r="I421" s="66"/>
      <c r="J421" s="6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>
      <c r="A422" s="1"/>
      <c r="B422" s="1"/>
      <c r="C422" s="1"/>
      <c r="D422" s="1"/>
      <c r="E422" s="1"/>
      <c r="F422" s="1"/>
      <c r="G422" s="2"/>
      <c r="H422" s="64"/>
      <c r="I422" s="66"/>
      <c r="J422" s="6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>
      <c r="A423" s="1"/>
      <c r="B423" s="1"/>
      <c r="C423" s="1"/>
      <c r="D423" s="1"/>
      <c r="E423" s="1"/>
      <c r="F423" s="1"/>
      <c r="G423" s="2"/>
      <c r="H423" s="64"/>
      <c r="I423" s="66"/>
      <c r="J423" s="6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>
      <c r="A424" s="1"/>
      <c r="B424" s="1"/>
      <c r="C424" s="1"/>
      <c r="D424" s="1"/>
      <c r="E424" s="1"/>
      <c r="F424" s="1"/>
      <c r="G424" s="2"/>
      <c r="H424" s="64"/>
      <c r="I424" s="66"/>
      <c r="J424" s="6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>
      <c r="A425" s="1"/>
      <c r="B425" s="1"/>
      <c r="C425" s="1"/>
      <c r="D425" s="1"/>
      <c r="E425" s="1"/>
      <c r="F425" s="1"/>
      <c r="G425" s="2"/>
      <c r="H425" s="64"/>
      <c r="I425" s="66"/>
      <c r="J425" s="6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>
      <c r="A426" s="1"/>
      <c r="B426" s="1"/>
      <c r="C426" s="1"/>
      <c r="D426" s="1"/>
      <c r="E426" s="1"/>
      <c r="F426" s="1"/>
      <c r="G426" s="2"/>
      <c r="H426" s="64"/>
      <c r="I426" s="66"/>
      <c r="J426" s="6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>
      <c r="A427" s="1"/>
      <c r="B427" s="1"/>
      <c r="C427" s="1"/>
      <c r="D427" s="1"/>
      <c r="E427" s="1"/>
      <c r="F427" s="1"/>
      <c r="G427" s="2"/>
      <c r="H427" s="64"/>
      <c r="I427" s="66"/>
      <c r="J427" s="6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>
      <c r="A428" s="1"/>
      <c r="B428" s="1"/>
      <c r="C428" s="1"/>
      <c r="D428" s="1"/>
      <c r="E428" s="1"/>
      <c r="F428" s="1"/>
      <c r="G428" s="2"/>
      <c r="H428" s="64"/>
      <c r="I428" s="66"/>
      <c r="J428" s="6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>
      <c r="A429" s="1"/>
      <c r="B429" s="1"/>
      <c r="C429" s="1"/>
      <c r="D429" s="1"/>
      <c r="E429" s="1"/>
      <c r="F429" s="1"/>
      <c r="G429" s="2"/>
      <c r="H429" s="64"/>
      <c r="I429" s="66"/>
      <c r="J429" s="6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>
      <c r="A430" s="1"/>
      <c r="B430" s="1"/>
      <c r="C430" s="1"/>
      <c r="D430" s="1"/>
      <c r="E430" s="1"/>
      <c r="F430" s="1"/>
      <c r="G430" s="2"/>
      <c r="H430" s="64"/>
      <c r="I430" s="66"/>
      <c r="J430" s="6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>
      <c r="A431" s="1"/>
      <c r="B431" s="1"/>
      <c r="C431" s="1"/>
      <c r="D431" s="1"/>
      <c r="E431" s="1"/>
      <c r="F431" s="1"/>
      <c r="G431" s="2"/>
      <c r="H431" s="64"/>
      <c r="I431" s="66"/>
      <c r="J431" s="6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>
      <c r="A432" s="1"/>
      <c r="B432" s="1"/>
      <c r="C432" s="1"/>
      <c r="D432" s="1"/>
      <c r="E432" s="1"/>
      <c r="F432" s="1"/>
      <c r="G432" s="2"/>
      <c r="H432" s="64"/>
      <c r="I432" s="66"/>
      <c r="J432" s="6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>
      <c r="A433" s="1"/>
      <c r="B433" s="1"/>
      <c r="C433" s="1"/>
      <c r="D433" s="1"/>
      <c r="E433" s="1"/>
      <c r="F433" s="1"/>
      <c r="G433" s="2"/>
      <c r="H433" s="64"/>
      <c r="I433" s="66"/>
      <c r="J433" s="6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>
      <c r="A434" s="1"/>
      <c r="B434" s="1"/>
      <c r="C434" s="1"/>
      <c r="D434" s="1"/>
      <c r="E434" s="1"/>
      <c r="F434" s="1"/>
      <c r="G434" s="2"/>
      <c r="H434" s="64"/>
      <c r="I434" s="66"/>
      <c r="J434" s="6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>
      <c r="A435" s="1"/>
      <c r="B435" s="1"/>
      <c r="C435" s="1"/>
      <c r="D435" s="1"/>
      <c r="E435" s="1"/>
      <c r="F435" s="1"/>
      <c r="G435" s="2"/>
      <c r="H435" s="64"/>
      <c r="I435" s="66"/>
      <c r="J435" s="6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>
      <c r="A436" s="1"/>
      <c r="B436" s="1"/>
      <c r="C436" s="1"/>
      <c r="D436" s="1"/>
      <c r="E436" s="1"/>
      <c r="F436" s="1"/>
      <c r="G436" s="2"/>
      <c r="H436" s="64"/>
      <c r="I436" s="66"/>
      <c r="J436" s="6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>
      <c r="A437" s="1"/>
      <c r="B437" s="1"/>
      <c r="C437" s="1"/>
      <c r="D437" s="1"/>
      <c r="E437" s="1"/>
      <c r="F437" s="1"/>
      <c r="G437" s="2"/>
      <c r="H437" s="64"/>
      <c r="I437" s="66"/>
      <c r="J437" s="6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>
      <c r="A438" s="1"/>
      <c r="B438" s="1"/>
      <c r="C438" s="1"/>
      <c r="D438" s="1"/>
      <c r="E438" s="1"/>
      <c r="F438" s="1"/>
      <c r="G438" s="2"/>
      <c r="H438" s="64"/>
      <c r="I438" s="66"/>
      <c r="J438" s="6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>
      <c r="A439" s="1"/>
      <c r="B439" s="1"/>
      <c r="C439" s="1"/>
      <c r="D439" s="1"/>
      <c r="E439" s="1"/>
      <c r="F439" s="1"/>
      <c r="G439" s="2"/>
      <c r="H439" s="64"/>
      <c r="I439" s="66"/>
      <c r="J439" s="6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>
      <c r="A440" s="1"/>
      <c r="B440" s="1"/>
      <c r="C440" s="1"/>
      <c r="D440" s="1"/>
      <c r="E440" s="1"/>
      <c r="F440" s="1"/>
      <c r="G440" s="2"/>
      <c r="H440" s="64"/>
      <c r="I440" s="66"/>
      <c r="J440" s="6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>
      <c r="A441" s="1"/>
      <c r="B441" s="1"/>
      <c r="C441" s="1"/>
      <c r="D441" s="1"/>
      <c r="E441" s="1"/>
      <c r="F441" s="1"/>
      <c r="G441" s="2"/>
      <c r="H441" s="64"/>
      <c r="I441" s="66"/>
      <c r="J441" s="6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>
      <c r="A442" s="1"/>
      <c r="B442" s="1"/>
      <c r="C442" s="1"/>
      <c r="D442" s="1"/>
      <c r="E442" s="1"/>
      <c r="F442" s="1"/>
      <c r="G442" s="2"/>
      <c r="H442" s="64"/>
      <c r="I442" s="66"/>
      <c r="J442" s="6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>
      <c r="A443" s="1"/>
      <c r="B443" s="1"/>
      <c r="C443" s="1"/>
      <c r="D443" s="1"/>
      <c r="E443" s="1"/>
      <c r="F443" s="1"/>
      <c r="G443" s="2"/>
      <c r="H443" s="64"/>
      <c r="I443" s="66"/>
      <c r="J443" s="6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>
      <c r="A444" s="1"/>
      <c r="B444" s="1"/>
      <c r="C444" s="1"/>
      <c r="D444" s="1"/>
      <c r="E444" s="1"/>
      <c r="F444" s="1"/>
      <c r="G444" s="2"/>
      <c r="H444" s="64"/>
      <c r="I444" s="66"/>
      <c r="J444" s="6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>
      <c r="A445" s="1"/>
      <c r="B445" s="1"/>
      <c r="C445" s="1"/>
      <c r="D445" s="1"/>
      <c r="E445" s="1"/>
      <c r="F445" s="1"/>
      <c r="G445" s="2"/>
      <c r="H445" s="64"/>
      <c r="I445" s="66"/>
      <c r="J445" s="6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>
      <c r="A446" s="1"/>
      <c r="B446" s="1"/>
      <c r="C446" s="1"/>
      <c r="D446" s="1"/>
      <c r="E446" s="1"/>
      <c r="F446" s="1"/>
      <c r="G446" s="2"/>
      <c r="H446" s="64"/>
      <c r="I446" s="66"/>
      <c r="J446" s="6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>
      <c r="A447" s="1"/>
      <c r="B447" s="1"/>
      <c r="C447" s="1"/>
      <c r="D447" s="1"/>
      <c r="E447" s="1"/>
      <c r="F447" s="1"/>
      <c r="G447" s="2"/>
      <c r="H447" s="64"/>
      <c r="I447" s="66"/>
      <c r="J447" s="6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>
      <c r="A448" s="1"/>
      <c r="B448" s="1"/>
      <c r="C448" s="1"/>
      <c r="D448" s="1"/>
      <c r="E448" s="1"/>
      <c r="F448" s="1"/>
      <c r="G448" s="2"/>
      <c r="H448" s="64"/>
      <c r="I448" s="66"/>
      <c r="J448" s="6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>
      <c r="A449" s="1"/>
      <c r="B449" s="1"/>
      <c r="C449" s="1"/>
      <c r="D449" s="1"/>
      <c r="E449" s="1"/>
      <c r="F449" s="1"/>
      <c r="G449" s="2"/>
      <c r="H449" s="64"/>
      <c r="I449" s="66"/>
      <c r="J449" s="6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>
      <c r="A450" s="1"/>
      <c r="B450" s="1"/>
      <c r="C450" s="1"/>
      <c r="D450" s="1"/>
      <c r="E450" s="1"/>
      <c r="F450" s="1"/>
      <c r="G450" s="2"/>
      <c r="H450" s="64"/>
      <c r="I450" s="66"/>
      <c r="J450" s="6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>
      <c r="A451" s="1"/>
      <c r="B451" s="1"/>
      <c r="C451" s="1"/>
      <c r="D451" s="1"/>
      <c r="E451" s="1"/>
      <c r="F451" s="1"/>
      <c r="G451" s="2"/>
      <c r="H451" s="64"/>
      <c r="I451" s="66"/>
      <c r="J451" s="6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>
      <c r="A452" s="1"/>
      <c r="B452" s="1"/>
      <c r="C452" s="1"/>
      <c r="D452" s="1"/>
      <c r="E452" s="1"/>
      <c r="F452" s="1"/>
      <c r="G452" s="2"/>
      <c r="H452" s="64"/>
      <c r="I452" s="66"/>
      <c r="J452" s="6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>
      <c r="A453" s="1"/>
      <c r="B453" s="1"/>
      <c r="C453" s="1"/>
      <c r="D453" s="1"/>
      <c r="E453" s="1"/>
      <c r="F453" s="1"/>
      <c r="G453" s="2"/>
      <c r="H453" s="64"/>
      <c r="I453" s="66"/>
      <c r="J453" s="6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>
      <c r="A454" s="1"/>
      <c r="B454" s="1"/>
      <c r="C454" s="1"/>
      <c r="D454" s="1"/>
      <c r="E454" s="1"/>
      <c r="F454" s="1"/>
      <c r="G454" s="2"/>
      <c r="H454" s="64"/>
      <c r="I454" s="66"/>
      <c r="J454" s="6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>
      <c r="A455" s="1"/>
      <c r="B455" s="1"/>
      <c r="C455" s="1"/>
      <c r="D455" s="1"/>
      <c r="E455" s="1"/>
      <c r="F455" s="1"/>
      <c r="G455" s="2"/>
      <c r="H455" s="64"/>
      <c r="I455" s="66"/>
      <c r="J455" s="6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>
      <c r="A456" s="1"/>
      <c r="B456" s="1"/>
      <c r="C456" s="1"/>
      <c r="D456" s="1"/>
      <c r="E456" s="1"/>
      <c r="F456" s="1"/>
      <c r="G456" s="2"/>
      <c r="H456" s="64"/>
      <c r="I456" s="66"/>
      <c r="J456" s="6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>
      <c r="A457" s="1"/>
      <c r="B457" s="1"/>
      <c r="C457" s="1"/>
      <c r="D457" s="1"/>
      <c r="E457" s="1"/>
      <c r="F457" s="1"/>
      <c r="G457" s="2"/>
      <c r="H457" s="64"/>
      <c r="I457" s="66"/>
      <c r="J457" s="6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>
      <c r="A458" s="1"/>
      <c r="B458" s="1"/>
      <c r="C458" s="1"/>
      <c r="D458" s="1"/>
      <c r="E458" s="1"/>
      <c r="F458" s="1"/>
      <c r="G458" s="2"/>
      <c r="H458" s="64"/>
      <c r="I458" s="66"/>
      <c r="J458" s="6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>
      <c r="A459" s="1"/>
      <c r="B459" s="1"/>
      <c r="C459" s="1"/>
      <c r="D459" s="1"/>
      <c r="E459" s="1"/>
      <c r="F459" s="1"/>
      <c r="G459" s="2"/>
      <c r="H459" s="64"/>
      <c r="I459" s="66"/>
      <c r="J459" s="6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>
      <c r="A460" s="1"/>
      <c r="B460" s="1"/>
      <c r="C460" s="1"/>
      <c r="D460" s="1"/>
      <c r="E460" s="1"/>
      <c r="F460" s="1"/>
      <c r="G460" s="2"/>
      <c r="H460" s="64"/>
      <c r="I460" s="66"/>
      <c r="J460" s="6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>
      <c r="A461" s="1"/>
      <c r="B461" s="1"/>
      <c r="C461" s="1"/>
      <c r="D461" s="1"/>
      <c r="E461" s="1"/>
      <c r="F461" s="1"/>
      <c r="G461" s="2"/>
      <c r="H461" s="64"/>
      <c r="I461" s="66"/>
      <c r="J461" s="6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>
      <c r="A462" s="1"/>
      <c r="B462" s="1"/>
      <c r="C462" s="1"/>
      <c r="D462" s="1"/>
      <c r="E462" s="1"/>
      <c r="F462" s="1"/>
      <c r="G462" s="2"/>
      <c r="H462" s="64"/>
      <c r="I462" s="66"/>
      <c r="J462" s="6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>
      <c r="A463" s="1"/>
      <c r="B463" s="1"/>
      <c r="C463" s="1"/>
      <c r="D463" s="1"/>
      <c r="E463" s="1"/>
      <c r="F463" s="1"/>
      <c r="G463" s="2"/>
      <c r="H463" s="64"/>
      <c r="I463" s="66"/>
      <c r="J463" s="6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>
      <c r="A464" s="1"/>
      <c r="B464" s="1"/>
      <c r="C464" s="1"/>
      <c r="D464" s="1"/>
      <c r="E464" s="1"/>
      <c r="F464" s="1"/>
      <c r="G464" s="2"/>
      <c r="H464" s="64"/>
      <c r="I464" s="66"/>
      <c r="J464" s="6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>
      <c r="A465" s="1"/>
      <c r="B465" s="1"/>
      <c r="C465" s="1"/>
      <c r="D465" s="1"/>
      <c r="E465" s="1"/>
      <c r="F465" s="1"/>
      <c r="G465" s="2"/>
      <c r="H465" s="64"/>
      <c r="I465" s="66"/>
      <c r="J465" s="6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>
      <c r="A466" s="1"/>
      <c r="B466" s="1"/>
      <c r="C466" s="1"/>
      <c r="D466" s="1"/>
      <c r="E466" s="1"/>
      <c r="F466" s="1"/>
      <c r="G466" s="2"/>
      <c r="H466" s="64"/>
      <c r="I466" s="66"/>
      <c r="J466" s="6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>
      <c r="A467" s="1"/>
      <c r="B467" s="1"/>
      <c r="C467" s="1"/>
      <c r="D467" s="1"/>
      <c r="E467" s="1"/>
      <c r="F467" s="1"/>
      <c r="G467" s="2"/>
      <c r="H467" s="64"/>
      <c r="I467" s="66"/>
      <c r="J467" s="6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>
      <c r="A468" s="1"/>
      <c r="B468" s="1"/>
      <c r="C468" s="1"/>
      <c r="D468" s="1"/>
      <c r="E468" s="1"/>
      <c r="F468" s="1"/>
      <c r="G468" s="2"/>
      <c r="H468" s="64"/>
      <c r="I468" s="66"/>
      <c r="J468" s="6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>
      <c r="A469" s="1"/>
      <c r="B469" s="1"/>
      <c r="C469" s="1"/>
      <c r="D469" s="1"/>
      <c r="E469" s="1"/>
      <c r="F469" s="1"/>
      <c r="G469" s="2"/>
      <c r="H469" s="64"/>
      <c r="I469" s="66"/>
      <c r="J469" s="6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>
      <c r="A470" s="1"/>
      <c r="B470" s="1"/>
      <c r="C470" s="1"/>
      <c r="D470" s="1"/>
      <c r="E470" s="1"/>
      <c r="F470" s="1"/>
      <c r="G470" s="2"/>
      <c r="H470" s="64"/>
      <c r="I470" s="66"/>
      <c r="J470" s="6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>
      <c r="A471" s="1"/>
      <c r="B471" s="1"/>
      <c r="C471" s="1"/>
      <c r="D471" s="1"/>
      <c r="E471" s="1"/>
      <c r="F471" s="1"/>
      <c r="G471" s="2"/>
      <c r="H471" s="64"/>
      <c r="I471" s="66"/>
      <c r="J471" s="6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>
      <c r="A472" s="1"/>
      <c r="B472" s="1"/>
      <c r="C472" s="1"/>
      <c r="D472" s="1"/>
      <c r="E472" s="1"/>
      <c r="F472" s="1"/>
      <c r="G472" s="2"/>
      <c r="H472" s="64"/>
      <c r="I472" s="66"/>
      <c r="J472" s="6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>
      <c r="A473" s="1"/>
      <c r="B473" s="1"/>
      <c r="C473" s="1"/>
      <c r="D473" s="1"/>
      <c r="E473" s="1"/>
      <c r="F473" s="1"/>
      <c r="G473" s="2"/>
      <c r="H473" s="64"/>
      <c r="I473" s="66"/>
      <c r="J473" s="6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>
      <c r="A474" s="1"/>
      <c r="B474" s="1"/>
      <c r="C474" s="1"/>
      <c r="D474" s="1"/>
      <c r="E474" s="1"/>
      <c r="F474" s="1"/>
      <c r="G474" s="2"/>
      <c r="H474" s="64"/>
      <c r="I474" s="66"/>
      <c r="J474" s="6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>
      <c r="A475" s="1"/>
      <c r="B475" s="1"/>
      <c r="C475" s="1"/>
      <c r="D475" s="1"/>
      <c r="E475" s="1"/>
      <c r="F475" s="1"/>
      <c r="G475" s="2"/>
      <c r="H475" s="64"/>
      <c r="I475" s="66"/>
      <c r="J475" s="6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>
      <c r="A476" s="1"/>
      <c r="B476" s="1"/>
      <c r="C476" s="1"/>
      <c r="D476" s="1"/>
      <c r="E476" s="1"/>
      <c r="F476" s="1"/>
      <c r="G476" s="2"/>
      <c r="H476" s="64"/>
      <c r="I476" s="66"/>
      <c r="J476" s="6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>
      <c r="A477" s="1"/>
      <c r="B477" s="1"/>
      <c r="C477" s="1"/>
      <c r="D477" s="1"/>
      <c r="E477" s="1"/>
      <c r="F477" s="1"/>
      <c r="G477" s="2"/>
      <c r="H477" s="64"/>
      <c r="I477" s="66"/>
      <c r="J477" s="6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>
      <c r="A478" s="1"/>
      <c r="B478" s="1"/>
      <c r="C478" s="1"/>
      <c r="D478" s="1"/>
      <c r="E478" s="1"/>
      <c r="F478" s="1"/>
      <c r="G478" s="2"/>
      <c r="H478" s="64"/>
      <c r="I478" s="66"/>
      <c r="J478" s="6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>
      <c r="A479" s="1"/>
      <c r="B479" s="1"/>
      <c r="C479" s="1"/>
      <c r="D479" s="1"/>
      <c r="E479" s="1"/>
      <c r="F479" s="1"/>
      <c r="G479" s="2"/>
      <c r="H479" s="64"/>
      <c r="I479" s="66"/>
      <c r="J479" s="6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>
      <c r="A480" s="1"/>
      <c r="B480" s="1"/>
      <c r="C480" s="1"/>
      <c r="D480" s="1"/>
      <c r="E480" s="1"/>
      <c r="F480" s="1"/>
      <c r="G480" s="2"/>
      <c r="H480" s="64"/>
      <c r="I480" s="66"/>
      <c r="J480" s="6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>
      <c r="A481" s="1"/>
      <c r="B481" s="1"/>
      <c r="C481" s="1"/>
      <c r="D481" s="1"/>
      <c r="E481" s="1"/>
      <c r="F481" s="1"/>
      <c r="G481" s="2"/>
      <c r="H481" s="64"/>
      <c r="I481" s="66"/>
      <c r="J481" s="6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>
      <c r="A482" s="1"/>
      <c r="B482" s="1"/>
      <c r="C482" s="1"/>
      <c r="D482" s="1"/>
      <c r="E482" s="1"/>
      <c r="F482" s="1"/>
      <c r="G482" s="2"/>
      <c r="H482" s="64"/>
      <c r="I482" s="66"/>
      <c r="J482" s="6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>
      <c r="A483" s="1"/>
      <c r="B483" s="1"/>
      <c r="C483" s="1"/>
      <c r="D483" s="1"/>
      <c r="E483" s="1"/>
      <c r="F483" s="1"/>
      <c r="G483" s="2"/>
      <c r="H483" s="64"/>
      <c r="I483" s="66"/>
      <c r="J483" s="6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>
      <c r="A484" s="1"/>
      <c r="B484" s="1"/>
      <c r="C484" s="1"/>
      <c r="D484" s="1"/>
      <c r="E484" s="1"/>
      <c r="F484" s="1"/>
      <c r="G484" s="2"/>
      <c r="H484" s="64"/>
      <c r="I484" s="66"/>
      <c r="J484" s="6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>
      <c r="A485" s="1"/>
      <c r="B485" s="1"/>
      <c r="C485" s="1"/>
      <c r="D485" s="1"/>
      <c r="E485" s="1"/>
      <c r="F485" s="1"/>
      <c r="G485" s="2"/>
      <c r="H485" s="64"/>
      <c r="I485" s="66"/>
      <c r="J485" s="6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>
      <c r="A486" s="1"/>
      <c r="B486" s="1"/>
      <c r="C486" s="1"/>
      <c r="D486" s="1"/>
      <c r="E486" s="1"/>
      <c r="F486" s="1"/>
      <c r="G486" s="2"/>
      <c r="H486" s="64"/>
      <c r="I486" s="66"/>
      <c r="J486" s="6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>
      <c r="A487" s="1"/>
      <c r="B487" s="1"/>
      <c r="C487" s="1"/>
      <c r="D487" s="1"/>
      <c r="E487" s="1"/>
      <c r="F487" s="1"/>
      <c r="G487" s="2"/>
      <c r="H487" s="64"/>
      <c r="I487" s="66"/>
      <c r="J487" s="6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>
      <c r="A488" s="1"/>
      <c r="B488" s="1"/>
      <c r="C488" s="1"/>
      <c r="D488" s="1"/>
      <c r="E488" s="1"/>
      <c r="F488" s="1"/>
      <c r="G488" s="2"/>
      <c r="H488" s="64"/>
      <c r="I488" s="66"/>
      <c r="J488" s="6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>
      <c r="A489" s="1"/>
      <c r="B489" s="1"/>
      <c r="C489" s="1"/>
      <c r="D489" s="1"/>
      <c r="E489" s="1"/>
      <c r="F489" s="1"/>
      <c r="G489" s="2"/>
      <c r="H489" s="64"/>
      <c r="I489" s="66"/>
      <c r="J489" s="6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>
      <c r="A490" s="1"/>
      <c r="B490" s="1"/>
      <c r="C490" s="1"/>
      <c r="D490" s="1"/>
      <c r="E490" s="1"/>
      <c r="F490" s="1"/>
      <c r="G490" s="2"/>
      <c r="H490" s="64"/>
      <c r="I490" s="66"/>
      <c r="J490" s="6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>
      <c r="A491" s="1"/>
      <c r="B491" s="1"/>
      <c r="C491" s="1"/>
      <c r="D491" s="1"/>
      <c r="E491" s="1"/>
      <c r="F491" s="1"/>
      <c r="G491" s="2"/>
      <c r="H491" s="64"/>
      <c r="I491" s="66"/>
      <c r="J491" s="6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>
      <c r="A492" s="1"/>
      <c r="B492" s="1"/>
      <c r="C492" s="1"/>
      <c r="D492" s="1"/>
      <c r="E492" s="1"/>
      <c r="F492" s="1"/>
      <c r="G492" s="2"/>
      <c r="H492" s="64"/>
      <c r="I492" s="66"/>
      <c r="J492" s="6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>
      <c r="A493" s="1"/>
      <c r="B493" s="1"/>
      <c r="C493" s="1"/>
      <c r="D493" s="1"/>
      <c r="E493" s="1"/>
      <c r="F493" s="1"/>
      <c r="G493" s="2"/>
      <c r="H493" s="64"/>
      <c r="I493" s="66"/>
      <c r="J493" s="6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>
      <c r="A494" s="1"/>
      <c r="B494" s="1"/>
      <c r="C494" s="1"/>
      <c r="D494" s="1"/>
      <c r="E494" s="1"/>
      <c r="F494" s="1"/>
      <c r="G494" s="2"/>
      <c r="H494" s="64"/>
      <c r="I494" s="66"/>
      <c r="J494" s="6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>
      <c r="A495" s="1"/>
      <c r="B495" s="1"/>
      <c r="C495" s="1"/>
      <c r="D495" s="1"/>
      <c r="E495" s="1"/>
      <c r="F495" s="1"/>
      <c r="G495" s="2"/>
      <c r="H495" s="64"/>
      <c r="I495" s="66"/>
      <c r="J495" s="6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>
      <c r="A496" s="1"/>
      <c r="B496" s="1"/>
      <c r="C496" s="1"/>
      <c r="D496" s="1"/>
      <c r="E496" s="1"/>
      <c r="F496" s="1"/>
      <c r="G496" s="2"/>
      <c r="H496" s="64"/>
      <c r="I496" s="66"/>
      <c r="J496" s="6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>
      <c r="A497" s="1"/>
      <c r="B497" s="1"/>
      <c r="C497" s="1"/>
      <c r="D497" s="1"/>
      <c r="E497" s="1"/>
      <c r="F497" s="1"/>
      <c r="G497" s="2"/>
      <c r="H497" s="64"/>
      <c r="I497" s="66"/>
      <c r="J497" s="6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>
      <c r="A498" s="1"/>
      <c r="B498" s="1"/>
      <c r="C498" s="1"/>
      <c r="D498" s="1"/>
      <c r="E498" s="1"/>
      <c r="F498" s="1"/>
      <c r="G498" s="2"/>
      <c r="H498" s="64"/>
      <c r="I498" s="66"/>
      <c r="J498" s="6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>
      <c r="A499" s="1"/>
      <c r="B499" s="1"/>
      <c r="C499" s="1"/>
      <c r="D499" s="1"/>
      <c r="E499" s="1"/>
      <c r="F499" s="1"/>
      <c r="G499" s="2"/>
      <c r="H499" s="64"/>
      <c r="I499" s="66"/>
      <c r="J499" s="6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>
      <c r="A500" s="1"/>
      <c r="B500" s="1"/>
      <c r="C500" s="1"/>
      <c r="D500" s="1"/>
      <c r="E500" s="1"/>
      <c r="F500" s="1"/>
      <c r="G500" s="2"/>
      <c r="H500" s="64"/>
      <c r="I500" s="66"/>
      <c r="J500" s="6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>
      <c r="A501" s="1"/>
      <c r="B501" s="1"/>
      <c r="C501" s="1"/>
      <c r="D501" s="1"/>
      <c r="E501" s="1"/>
      <c r="F501" s="1"/>
      <c r="G501" s="2"/>
      <c r="H501" s="64"/>
      <c r="I501" s="66"/>
      <c r="J501" s="6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>
      <c r="A502" s="1"/>
      <c r="B502" s="1"/>
      <c r="C502" s="1"/>
      <c r="D502" s="1"/>
      <c r="E502" s="1"/>
      <c r="F502" s="1"/>
      <c r="G502" s="2"/>
      <c r="H502" s="64"/>
      <c r="I502" s="66"/>
      <c r="J502" s="6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>
      <c r="A503" s="1"/>
      <c r="B503" s="1"/>
      <c r="C503" s="1"/>
      <c r="D503" s="1"/>
      <c r="E503" s="1"/>
      <c r="F503" s="1"/>
      <c r="G503" s="2"/>
      <c r="H503" s="64"/>
      <c r="I503" s="66"/>
      <c r="J503" s="6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>
      <c r="A504" s="1"/>
      <c r="B504" s="1"/>
      <c r="C504" s="1"/>
      <c r="D504" s="1"/>
      <c r="E504" s="1"/>
      <c r="F504" s="1"/>
      <c r="G504" s="2"/>
      <c r="H504" s="64"/>
      <c r="I504" s="66"/>
      <c r="J504" s="6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>
      <c r="A505" s="1"/>
      <c r="B505" s="1"/>
      <c r="C505" s="1"/>
      <c r="D505" s="1"/>
      <c r="E505" s="1"/>
      <c r="F505" s="1"/>
      <c r="G505" s="2"/>
      <c r="H505" s="64"/>
      <c r="I505" s="66"/>
      <c r="J505" s="6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>
      <c r="A506" s="1"/>
      <c r="B506" s="1"/>
      <c r="C506" s="1"/>
      <c r="D506" s="1"/>
      <c r="E506" s="1"/>
      <c r="F506" s="1"/>
      <c r="G506" s="2"/>
      <c r="H506" s="64"/>
      <c r="I506" s="66"/>
      <c r="J506" s="6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>
      <c r="A507" s="1"/>
      <c r="B507" s="1"/>
      <c r="C507" s="1"/>
      <c r="D507" s="1"/>
      <c r="E507" s="1"/>
      <c r="F507" s="1"/>
      <c r="G507" s="2"/>
      <c r="H507" s="64"/>
      <c r="I507" s="66"/>
      <c r="J507" s="6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>
      <c r="A508" s="1"/>
      <c r="B508" s="1"/>
      <c r="C508" s="1"/>
      <c r="D508" s="1"/>
      <c r="E508" s="1"/>
      <c r="F508" s="1"/>
      <c r="G508" s="2"/>
      <c r="H508" s="64"/>
      <c r="I508" s="66"/>
      <c r="J508" s="6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>
      <c r="A509" s="1"/>
      <c r="B509" s="1"/>
      <c r="C509" s="1"/>
      <c r="D509" s="1"/>
      <c r="E509" s="1"/>
      <c r="F509" s="1"/>
      <c r="G509" s="2"/>
      <c r="H509" s="64"/>
      <c r="I509" s="66"/>
      <c r="J509" s="6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>
      <c r="A510" s="1"/>
      <c r="B510" s="1"/>
      <c r="C510" s="1"/>
      <c r="D510" s="1"/>
      <c r="E510" s="1"/>
      <c r="F510" s="1"/>
      <c r="G510" s="2"/>
      <c r="H510" s="64"/>
      <c r="I510" s="66"/>
      <c r="J510" s="6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>
      <c r="A511" s="1"/>
      <c r="B511" s="1"/>
      <c r="C511" s="1"/>
      <c r="D511" s="1"/>
      <c r="E511" s="1"/>
      <c r="F511" s="1"/>
      <c r="G511" s="2"/>
      <c r="H511" s="64"/>
      <c r="I511" s="66"/>
      <c r="J511" s="6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>
      <c r="A512" s="1"/>
      <c r="B512" s="1"/>
      <c r="C512" s="1"/>
      <c r="D512" s="1"/>
      <c r="E512" s="1"/>
      <c r="F512" s="1"/>
      <c r="G512" s="2"/>
      <c r="H512" s="64"/>
      <c r="I512" s="66"/>
      <c r="J512" s="6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>
      <c r="A513" s="1"/>
      <c r="B513" s="1"/>
      <c r="C513" s="1"/>
      <c r="D513" s="1"/>
      <c r="E513" s="1"/>
      <c r="F513" s="1"/>
      <c r="G513" s="2"/>
      <c r="H513" s="64"/>
      <c r="I513" s="66"/>
      <c r="J513" s="6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>
      <c r="A514" s="1"/>
      <c r="B514" s="1"/>
      <c r="C514" s="1"/>
      <c r="D514" s="1"/>
      <c r="E514" s="1"/>
      <c r="F514" s="1"/>
      <c r="G514" s="2"/>
      <c r="H514" s="64"/>
      <c r="I514" s="66"/>
      <c r="J514" s="6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>
      <c r="A515" s="1"/>
      <c r="B515" s="1"/>
      <c r="C515" s="1"/>
      <c r="D515" s="1"/>
      <c r="E515" s="1"/>
      <c r="F515" s="1"/>
      <c r="G515" s="2"/>
      <c r="H515" s="64"/>
      <c r="I515" s="66"/>
      <c r="J515" s="6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>
      <c r="A516" s="1"/>
      <c r="B516" s="1"/>
      <c r="C516" s="1"/>
      <c r="D516" s="1"/>
      <c r="E516" s="1"/>
      <c r="F516" s="1"/>
      <c r="G516" s="2"/>
      <c r="H516" s="64"/>
      <c r="I516" s="66"/>
      <c r="J516" s="6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>
      <c r="A517" s="1"/>
      <c r="B517" s="1"/>
      <c r="C517" s="1"/>
      <c r="D517" s="1"/>
      <c r="E517" s="1"/>
      <c r="F517" s="1"/>
      <c r="G517" s="2"/>
      <c r="H517" s="64"/>
      <c r="I517" s="66"/>
      <c r="J517" s="6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>
      <c r="A518" s="1"/>
      <c r="B518" s="1"/>
      <c r="C518" s="1"/>
      <c r="D518" s="1"/>
      <c r="E518" s="1"/>
      <c r="F518" s="1"/>
      <c r="G518" s="2"/>
      <c r="H518" s="64"/>
      <c r="I518" s="66"/>
      <c r="J518" s="6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>
      <c r="A519" s="1"/>
      <c r="B519" s="1"/>
      <c r="C519" s="1"/>
      <c r="D519" s="1"/>
      <c r="E519" s="1"/>
      <c r="F519" s="1"/>
      <c r="G519" s="2"/>
      <c r="H519" s="64"/>
      <c r="I519" s="66"/>
      <c r="J519" s="6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>
      <c r="A520" s="1"/>
      <c r="B520" s="1"/>
      <c r="C520" s="1"/>
      <c r="D520" s="1"/>
      <c r="E520" s="1"/>
      <c r="F520" s="1"/>
      <c r="G520" s="2"/>
      <c r="H520" s="64"/>
      <c r="I520" s="66"/>
      <c r="J520" s="6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>
      <c r="A521" s="1"/>
      <c r="B521" s="1"/>
      <c r="C521" s="1"/>
      <c r="D521" s="1"/>
      <c r="E521" s="1"/>
      <c r="F521" s="1"/>
      <c r="G521" s="2"/>
      <c r="H521" s="64"/>
      <c r="I521" s="66"/>
      <c r="J521" s="6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>
      <c r="A522" s="1"/>
      <c r="B522" s="1"/>
      <c r="C522" s="1"/>
      <c r="D522" s="1"/>
      <c r="E522" s="1"/>
      <c r="F522" s="1"/>
      <c r="G522" s="2"/>
      <c r="H522" s="64"/>
      <c r="I522" s="66"/>
      <c r="J522" s="6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>
      <c r="A523" s="1"/>
      <c r="B523" s="1"/>
      <c r="C523" s="1"/>
      <c r="D523" s="1"/>
      <c r="E523" s="1"/>
      <c r="F523" s="1"/>
      <c r="G523" s="2"/>
      <c r="H523" s="64"/>
      <c r="I523" s="66"/>
      <c r="J523" s="6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>
      <c r="A524" s="1"/>
      <c r="B524" s="1"/>
      <c r="C524" s="1"/>
      <c r="D524" s="1"/>
      <c r="E524" s="1"/>
      <c r="F524" s="1"/>
      <c r="G524" s="2"/>
      <c r="H524" s="64"/>
      <c r="I524" s="66"/>
      <c r="J524" s="6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>
      <c r="A525" s="1"/>
      <c r="B525" s="1"/>
      <c r="C525" s="1"/>
      <c r="D525" s="1"/>
      <c r="E525" s="1"/>
      <c r="F525" s="1"/>
      <c r="G525" s="2"/>
      <c r="H525" s="64"/>
      <c r="I525" s="66"/>
      <c r="J525" s="6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>
      <c r="A526" s="1"/>
      <c r="B526" s="1"/>
      <c r="C526" s="1"/>
      <c r="D526" s="1"/>
      <c r="E526" s="1"/>
      <c r="F526" s="1"/>
      <c r="G526" s="2"/>
      <c r="H526" s="64"/>
      <c r="I526" s="66"/>
      <c r="J526" s="6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>
      <c r="A527" s="1"/>
      <c r="B527" s="1"/>
      <c r="C527" s="1"/>
      <c r="D527" s="1"/>
      <c r="E527" s="1"/>
      <c r="F527" s="1"/>
      <c r="G527" s="2"/>
      <c r="H527" s="64"/>
      <c r="I527" s="66"/>
      <c r="J527" s="6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>
      <c r="A528" s="1"/>
      <c r="B528" s="1"/>
      <c r="C528" s="1"/>
      <c r="D528" s="1"/>
      <c r="E528" s="1"/>
      <c r="F528" s="1"/>
      <c r="G528" s="2"/>
      <c r="H528" s="64"/>
      <c r="I528" s="66"/>
      <c r="J528" s="6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>
      <c r="A529" s="1"/>
      <c r="B529" s="1"/>
      <c r="C529" s="1"/>
      <c r="D529" s="1"/>
      <c r="E529" s="1"/>
      <c r="F529" s="1"/>
      <c r="G529" s="2"/>
      <c r="H529" s="64"/>
      <c r="I529" s="66"/>
      <c r="J529" s="6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>
      <c r="A530" s="1"/>
      <c r="B530" s="1"/>
      <c r="C530" s="1"/>
      <c r="D530" s="1"/>
      <c r="E530" s="1"/>
      <c r="F530" s="1"/>
      <c r="G530" s="2"/>
      <c r="H530" s="64"/>
      <c r="I530" s="66"/>
      <c r="J530" s="6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>
      <c r="A531" s="1"/>
      <c r="B531" s="1"/>
      <c r="C531" s="1"/>
      <c r="D531" s="1"/>
      <c r="E531" s="1"/>
      <c r="F531" s="1"/>
      <c r="G531" s="2"/>
      <c r="H531" s="64"/>
      <c r="I531" s="66"/>
      <c r="J531" s="6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>
      <c r="A532" s="1"/>
      <c r="B532" s="1"/>
      <c r="C532" s="1"/>
      <c r="D532" s="1"/>
      <c r="E532" s="1"/>
      <c r="F532" s="1"/>
      <c r="G532" s="2"/>
      <c r="H532" s="64"/>
      <c r="I532" s="66"/>
      <c r="J532" s="6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>
      <c r="A533" s="1"/>
      <c r="B533" s="1"/>
      <c r="C533" s="1"/>
      <c r="D533" s="1"/>
      <c r="E533" s="1"/>
      <c r="F533" s="1"/>
      <c r="G533" s="2"/>
      <c r="H533" s="64"/>
      <c r="I533" s="66"/>
      <c r="J533" s="6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>
      <c r="A534" s="1"/>
      <c r="B534" s="1"/>
      <c r="C534" s="1"/>
      <c r="D534" s="1"/>
      <c r="E534" s="1"/>
      <c r="F534" s="1"/>
      <c r="G534" s="2"/>
      <c r="H534" s="64"/>
      <c r="I534" s="66"/>
      <c r="J534" s="6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>
      <c r="A535" s="1"/>
      <c r="B535" s="1"/>
      <c r="C535" s="1"/>
      <c r="D535" s="1"/>
      <c r="E535" s="1"/>
      <c r="F535" s="1"/>
      <c r="G535" s="2"/>
      <c r="H535" s="64"/>
      <c r="I535" s="66"/>
      <c r="J535" s="6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>
      <c r="A536" s="1"/>
      <c r="B536" s="1"/>
      <c r="C536" s="1"/>
      <c r="D536" s="1"/>
      <c r="E536" s="1"/>
      <c r="F536" s="1"/>
      <c r="G536" s="2"/>
      <c r="H536" s="64"/>
      <c r="I536" s="66"/>
      <c r="J536" s="6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>
      <c r="A537" s="1"/>
      <c r="B537" s="1"/>
      <c r="C537" s="1"/>
      <c r="D537" s="1"/>
      <c r="E537" s="1"/>
      <c r="F537" s="1"/>
      <c r="G537" s="2"/>
      <c r="H537" s="64"/>
      <c r="I537" s="66"/>
      <c r="J537" s="6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>
      <c r="A538" s="1"/>
      <c r="B538" s="1"/>
      <c r="C538" s="1"/>
      <c r="D538" s="1"/>
      <c r="E538" s="1"/>
      <c r="F538" s="1"/>
      <c r="G538" s="2"/>
      <c r="H538" s="64"/>
      <c r="I538" s="66"/>
      <c r="J538" s="6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>
      <c r="A539" s="1"/>
      <c r="B539" s="1"/>
      <c r="C539" s="1"/>
      <c r="D539" s="1"/>
      <c r="E539" s="1"/>
      <c r="F539" s="1"/>
      <c r="G539" s="2"/>
      <c r="H539" s="64"/>
      <c r="I539" s="66"/>
      <c r="J539" s="6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>
      <c r="A540" s="1"/>
      <c r="B540" s="1"/>
      <c r="C540" s="1"/>
      <c r="D540" s="1"/>
      <c r="E540" s="1"/>
      <c r="F540" s="1"/>
      <c r="G540" s="2"/>
      <c r="H540" s="64"/>
      <c r="I540" s="66"/>
      <c r="J540" s="6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>
      <c r="A541" s="1"/>
      <c r="B541" s="1"/>
      <c r="C541" s="1"/>
      <c r="D541" s="1"/>
      <c r="E541" s="1"/>
      <c r="F541" s="1"/>
      <c r="G541" s="2"/>
      <c r="H541" s="64"/>
      <c r="I541" s="66"/>
      <c r="J541" s="6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>
      <c r="A542" s="1"/>
      <c r="B542" s="1"/>
      <c r="C542" s="1"/>
      <c r="D542" s="1"/>
      <c r="E542" s="1"/>
      <c r="F542" s="1"/>
      <c r="G542" s="2"/>
      <c r="H542" s="64"/>
      <c r="I542" s="66"/>
      <c r="J542" s="6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>
      <c r="A543" s="1"/>
      <c r="B543" s="1"/>
      <c r="C543" s="1"/>
      <c r="D543" s="1"/>
      <c r="E543" s="1"/>
      <c r="F543" s="1"/>
      <c r="G543" s="2"/>
      <c r="H543" s="64"/>
      <c r="I543" s="66"/>
      <c r="J543" s="6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>
      <c r="A544" s="1"/>
      <c r="B544" s="1"/>
      <c r="C544" s="1"/>
      <c r="D544" s="1"/>
      <c r="E544" s="1"/>
      <c r="F544" s="1"/>
      <c r="G544" s="2"/>
      <c r="H544" s="64"/>
      <c r="I544" s="66"/>
      <c r="J544" s="6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>
      <c r="A545" s="1"/>
      <c r="B545" s="1"/>
      <c r="C545" s="1"/>
      <c r="D545" s="1"/>
      <c r="E545" s="1"/>
      <c r="F545" s="1"/>
      <c r="G545" s="2"/>
      <c r="H545" s="64"/>
      <c r="I545" s="66"/>
      <c r="J545" s="6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>
      <c r="A546" s="1"/>
      <c r="B546" s="1"/>
      <c r="C546" s="1"/>
      <c r="D546" s="1"/>
      <c r="E546" s="1"/>
      <c r="F546" s="1"/>
      <c r="G546" s="2"/>
      <c r="H546" s="64"/>
      <c r="I546" s="66"/>
      <c r="J546" s="6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>
      <c r="A547" s="1"/>
      <c r="B547" s="1"/>
      <c r="C547" s="1"/>
      <c r="D547" s="1"/>
      <c r="E547" s="1"/>
      <c r="F547" s="1"/>
      <c r="G547" s="2"/>
      <c r="H547" s="64"/>
      <c r="I547" s="66"/>
      <c r="J547" s="6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>
      <c r="A548" s="1"/>
      <c r="B548" s="1"/>
      <c r="C548" s="1"/>
      <c r="D548" s="1"/>
      <c r="E548" s="1"/>
      <c r="F548" s="1"/>
      <c r="G548" s="2"/>
      <c r="H548" s="64"/>
      <c r="I548" s="66"/>
      <c r="J548" s="6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>
      <c r="A549" s="1"/>
      <c r="B549" s="1"/>
      <c r="C549" s="1"/>
      <c r="D549" s="1"/>
      <c r="E549" s="1"/>
      <c r="F549" s="1"/>
      <c r="G549" s="2"/>
      <c r="H549" s="64"/>
      <c r="I549" s="66"/>
      <c r="J549" s="6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>
      <c r="A550" s="1"/>
      <c r="B550" s="1"/>
      <c r="C550" s="1"/>
      <c r="D550" s="1"/>
      <c r="E550" s="1"/>
      <c r="F550" s="1"/>
      <c r="G550" s="2"/>
      <c r="H550" s="64"/>
      <c r="I550" s="66"/>
      <c r="J550" s="6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>
      <c r="A551" s="1"/>
      <c r="B551" s="1"/>
      <c r="C551" s="1"/>
      <c r="D551" s="1"/>
      <c r="E551" s="1"/>
      <c r="F551" s="1"/>
      <c r="G551" s="2"/>
      <c r="H551" s="64"/>
      <c r="I551" s="66"/>
      <c r="J551" s="6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>
      <c r="A552" s="1"/>
      <c r="B552" s="1"/>
      <c r="C552" s="1"/>
      <c r="D552" s="1"/>
      <c r="E552" s="1"/>
      <c r="F552" s="1"/>
      <c r="G552" s="2"/>
      <c r="H552" s="64"/>
      <c r="I552" s="66"/>
      <c r="J552" s="6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>
      <c r="A553" s="1"/>
      <c r="B553" s="1"/>
      <c r="C553" s="1"/>
      <c r="D553" s="1"/>
      <c r="E553" s="1"/>
      <c r="F553" s="1"/>
      <c r="G553" s="2"/>
      <c r="H553" s="64"/>
      <c r="I553" s="66"/>
      <c r="J553" s="6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>
      <c r="A554" s="1"/>
      <c r="B554" s="1"/>
      <c r="C554" s="1"/>
      <c r="D554" s="1"/>
      <c r="E554" s="1"/>
      <c r="F554" s="1"/>
      <c r="G554" s="2"/>
      <c r="H554" s="64"/>
      <c r="I554" s="66"/>
      <c r="J554" s="6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>
      <c r="A555" s="1"/>
      <c r="B555" s="1"/>
      <c r="C555" s="1"/>
      <c r="D555" s="1"/>
      <c r="E555" s="1"/>
      <c r="F555" s="1"/>
      <c r="G555" s="2"/>
      <c r="H555" s="64"/>
      <c r="I555" s="66"/>
      <c r="J555" s="6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>
      <c r="A556" s="1"/>
      <c r="B556" s="1"/>
      <c r="C556" s="1"/>
      <c r="D556" s="1"/>
      <c r="E556" s="1"/>
      <c r="F556" s="1"/>
      <c r="G556" s="2"/>
      <c r="H556" s="64"/>
      <c r="I556" s="66"/>
      <c r="J556" s="6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>
      <c r="A557" s="1"/>
      <c r="B557" s="1"/>
      <c r="C557" s="1"/>
      <c r="D557" s="1"/>
      <c r="E557" s="1"/>
      <c r="F557" s="1"/>
      <c r="G557" s="2"/>
      <c r="H557" s="64"/>
      <c r="I557" s="66"/>
      <c r="J557" s="6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>
      <c r="A558" s="1"/>
      <c r="B558" s="1"/>
      <c r="C558" s="1"/>
      <c r="D558" s="1"/>
      <c r="E558" s="1"/>
      <c r="F558" s="1"/>
      <c r="G558" s="2"/>
      <c r="H558" s="64"/>
      <c r="I558" s="66"/>
      <c r="J558" s="6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>
      <c r="A559" s="1"/>
      <c r="B559" s="1"/>
      <c r="C559" s="1"/>
      <c r="D559" s="1"/>
      <c r="E559" s="1"/>
      <c r="F559" s="1"/>
      <c r="G559" s="2"/>
      <c r="H559" s="64"/>
      <c r="I559" s="66"/>
      <c r="J559" s="6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>
      <c r="A560" s="1"/>
      <c r="B560" s="1"/>
      <c r="C560" s="1"/>
      <c r="D560" s="1"/>
      <c r="E560" s="1"/>
      <c r="F560" s="1"/>
      <c r="G560" s="2"/>
      <c r="H560" s="64"/>
      <c r="I560" s="66"/>
      <c r="J560" s="6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>
      <c r="A561" s="1"/>
      <c r="B561" s="1"/>
      <c r="C561" s="1"/>
      <c r="D561" s="1"/>
      <c r="E561" s="1"/>
      <c r="F561" s="1"/>
      <c r="G561" s="2"/>
      <c r="H561" s="64"/>
      <c r="I561" s="66"/>
      <c r="J561" s="6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>
      <c r="A562" s="1"/>
      <c r="B562" s="1"/>
      <c r="C562" s="1"/>
      <c r="D562" s="1"/>
      <c r="E562" s="1"/>
      <c r="F562" s="1"/>
      <c r="G562" s="2"/>
      <c r="H562" s="64"/>
      <c r="I562" s="66"/>
      <c r="J562" s="6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>
      <c r="A563" s="1"/>
      <c r="B563" s="1"/>
      <c r="C563" s="1"/>
      <c r="D563" s="1"/>
      <c r="E563" s="1"/>
      <c r="F563" s="1"/>
      <c r="G563" s="2"/>
      <c r="H563" s="64"/>
      <c r="I563" s="66"/>
      <c r="J563" s="6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>
      <c r="A564" s="1"/>
      <c r="B564" s="1"/>
      <c r="C564" s="1"/>
      <c r="D564" s="1"/>
      <c r="E564" s="1"/>
      <c r="F564" s="1"/>
      <c r="G564" s="2"/>
      <c r="H564" s="64"/>
      <c r="I564" s="66"/>
      <c r="J564" s="6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>
      <c r="A565" s="1"/>
      <c r="B565" s="1"/>
      <c r="C565" s="1"/>
      <c r="D565" s="1"/>
      <c r="E565" s="1"/>
      <c r="F565" s="1"/>
      <c r="G565" s="2"/>
      <c r="H565" s="64"/>
      <c r="I565" s="66"/>
      <c r="J565" s="6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>
      <c r="A566" s="1"/>
      <c r="B566" s="1"/>
      <c r="C566" s="1"/>
      <c r="D566" s="1"/>
      <c r="E566" s="1"/>
      <c r="F566" s="1"/>
      <c r="G566" s="2"/>
      <c r="H566" s="64"/>
      <c r="I566" s="66"/>
      <c r="J566" s="6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>
      <c r="A567" s="1"/>
      <c r="B567" s="1"/>
      <c r="C567" s="1"/>
      <c r="D567" s="1"/>
      <c r="E567" s="1"/>
      <c r="F567" s="1"/>
      <c r="G567" s="2"/>
      <c r="H567" s="64"/>
      <c r="I567" s="66"/>
      <c r="J567" s="6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>
      <c r="A568" s="1"/>
      <c r="B568" s="1"/>
      <c r="C568" s="1"/>
      <c r="D568" s="1"/>
      <c r="E568" s="1"/>
      <c r="F568" s="1"/>
      <c r="G568" s="2"/>
      <c r="H568" s="64"/>
      <c r="I568" s="66"/>
      <c r="J568" s="6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>
      <c r="A569" s="1"/>
      <c r="B569" s="1"/>
      <c r="C569" s="1"/>
      <c r="D569" s="1"/>
      <c r="E569" s="1"/>
      <c r="F569" s="1"/>
      <c r="G569" s="2"/>
      <c r="H569" s="64"/>
      <c r="I569" s="66"/>
      <c r="J569" s="6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>
      <c r="A570" s="1"/>
      <c r="B570" s="1"/>
      <c r="C570" s="1"/>
      <c r="D570" s="1"/>
      <c r="E570" s="1"/>
      <c r="F570" s="1"/>
      <c r="G570" s="2"/>
      <c r="H570" s="64"/>
      <c r="I570" s="66"/>
      <c r="J570" s="6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>
      <c r="A571" s="1"/>
      <c r="B571" s="1"/>
      <c r="C571" s="1"/>
      <c r="D571" s="1"/>
      <c r="E571" s="1"/>
      <c r="F571" s="1"/>
      <c r="G571" s="2"/>
      <c r="H571" s="64"/>
      <c r="I571" s="66"/>
      <c r="J571" s="6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>
      <c r="A572" s="1"/>
      <c r="B572" s="1"/>
      <c r="C572" s="1"/>
      <c r="D572" s="1"/>
      <c r="E572" s="1"/>
      <c r="F572" s="1"/>
      <c r="G572" s="2"/>
      <c r="H572" s="64"/>
      <c r="I572" s="66"/>
      <c r="J572" s="6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>
      <c r="A573" s="1"/>
      <c r="B573" s="1"/>
      <c r="C573" s="1"/>
      <c r="D573" s="1"/>
      <c r="E573" s="1"/>
      <c r="F573" s="1"/>
      <c r="G573" s="2"/>
      <c r="H573" s="64"/>
      <c r="I573" s="66"/>
      <c r="J573" s="6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>
      <c r="A574" s="1"/>
      <c r="B574" s="1"/>
      <c r="C574" s="1"/>
      <c r="D574" s="1"/>
      <c r="E574" s="1"/>
      <c r="F574" s="1"/>
      <c r="G574" s="2"/>
      <c r="H574" s="64"/>
      <c r="I574" s="66"/>
      <c r="J574" s="6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>
      <c r="A575" s="1"/>
      <c r="B575" s="1"/>
      <c r="C575" s="1"/>
      <c r="D575" s="1"/>
      <c r="E575" s="1"/>
      <c r="F575" s="1"/>
      <c r="G575" s="2"/>
      <c r="H575" s="64"/>
      <c r="I575" s="66"/>
      <c r="J575" s="6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>
      <c r="A576" s="1"/>
      <c r="B576" s="1"/>
      <c r="C576" s="1"/>
      <c r="D576" s="1"/>
      <c r="E576" s="1"/>
      <c r="F576" s="1"/>
      <c r="G576" s="2"/>
      <c r="H576" s="64"/>
      <c r="I576" s="66"/>
      <c r="J576" s="6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>
      <c r="A577" s="1"/>
      <c r="B577" s="1"/>
      <c r="C577" s="1"/>
      <c r="D577" s="1"/>
      <c r="E577" s="1"/>
      <c r="F577" s="1"/>
      <c r="G577" s="2"/>
      <c r="H577" s="64"/>
      <c r="I577" s="66"/>
      <c r="J577" s="6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>
      <c r="A578" s="1"/>
      <c r="B578" s="1"/>
      <c r="C578" s="1"/>
      <c r="D578" s="1"/>
      <c r="E578" s="1"/>
      <c r="F578" s="1"/>
      <c r="G578" s="2"/>
      <c r="H578" s="64"/>
      <c r="I578" s="66"/>
      <c r="J578" s="6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>
      <c r="A579" s="1"/>
      <c r="B579" s="1"/>
      <c r="C579" s="1"/>
      <c r="D579" s="1"/>
      <c r="E579" s="1"/>
      <c r="F579" s="1"/>
      <c r="G579" s="2"/>
      <c r="H579" s="64"/>
      <c r="I579" s="66"/>
      <c r="J579" s="6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>
      <c r="A580" s="1"/>
      <c r="B580" s="1"/>
      <c r="C580" s="1"/>
      <c r="D580" s="1"/>
      <c r="E580" s="1"/>
      <c r="F580" s="1"/>
      <c r="G580" s="2"/>
      <c r="H580" s="64"/>
      <c r="I580" s="66"/>
      <c r="J580" s="6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>
      <c r="A581" s="1"/>
      <c r="B581" s="1"/>
      <c r="C581" s="1"/>
      <c r="D581" s="1"/>
      <c r="E581" s="1"/>
      <c r="F581" s="1"/>
      <c r="G581" s="2"/>
      <c r="H581" s="64"/>
      <c r="I581" s="66"/>
      <c r="J581" s="6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>
      <c r="A582" s="1"/>
      <c r="B582" s="1"/>
      <c r="C582" s="1"/>
      <c r="D582" s="1"/>
      <c r="E582" s="1"/>
      <c r="F582" s="1"/>
      <c r="G582" s="2"/>
      <c r="H582" s="64"/>
      <c r="I582" s="66"/>
      <c r="J582" s="6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>
      <c r="A583" s="1"/>
      <c r="B583" s="1"/>
      <c r="C583" s="1"/>
      <c r="D583" s="1"/>
      <c r="E583" s="1"/>
      <c r="F583" s="1"/>
      <c r="G583" s="2"/>
      <c r="H583" s="64"/>
      <c r="I583" s="66"/>
      <c r="J583" s="6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>
      <c r="A584" s="1"/>
      <c r="B584" s="1"/>
      <c r="C584" s="1"/>
      <c r="D584" s="1"/>
      <c r="E584" s="1"/>
      <c r="F584" s="1"/>
      <c r="G584" s="2"/>
      <c r="H584" s="64"/>
      <c r="I584" s="66"/>
      <c r="J584" s="6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>
      <c r="A585" s="1"/>
      <c r="B585" s="1"/>
      <c r="C585" s="1"/>
      <c r="D585" s="1"/>
      <c r="E585" s="1"/>
      <c r="F585" s="1"/>
      <c r="G585" s="2"/>
      <c r="H585" s="64"/>
      <c r="I585" s="66"/>
      <c r="J585" s="6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>
      <c r="A586" s="1"/>
      <c r="B586" s="1"/>
      <c r="C586" s="1"/>
      <c r="D586" s="1"/>
      <c r="E586" s="1"/>
      <c r="F586" s="1"/>
      <c r="G586" s="2"/>
      <c r="H586" s="64"/>
      <c r="I586" s="66"/>
      <c r="J586" s="6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>
      <c r="A587" s="1"/>
      <c r="B587" s="1"/>
      <c r="C587" s="1"/>
      <c r="D587" s="1"/>
      <c r="E587" s="1"/>
      <c r="F587" s="1"/>
      <c r="G587" s="2"/>
      <c r="H587" s="64"/>
      <c r="I587" s="66"/>
      <c r="J587" s="6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>
      <c r="A588" s="1"/>
      <c r="B588" s="1"/>
      <c r="C588" s="1"/>
      <c r="D588" s="1"/>
      <c r="E588" s="1"/>
      <c r="F588" s="1"/>
      <c r="G588" s="2"/>
      <c r="H588" s="64"/>
      <c r="I588" s="66"/>
      <c r="J588" s="6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>
      <c r="A589" s="1"/>
      <c r="B589" s="1"/>
      <c r="C589" s="1"/>
      <c r="D589" s="1"/>
      <c r="E589" s="1"/>
      <c r="F589" s="1"/>
      <c r="G589" s="2"/>
      <c r="H589" s="64"/>
      <c r="I589" s="66"/>
      <c r="J589" s="6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>
      <c r="A590" s="1"/>
      <c r="B590" s="1"/>
      <c r="C590" s="1"/>
      <c r="D590" s="1"/>
      <c r="E590" s="1"/>
      <c r="F590" s="1"/>
      <c r="G590" s="2"/>
      <c r="H590" s="64"/>
      <c r="I590" s="66"/>
      <c r="J590" s="6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>
      <c r="A591" s="1"/>
      <c r="B591" s="1"/>
      <c r="C591" s="1"/>
      <c r="D591" s="1"/>
      <c r="E591" s="1"/>
      <c r="F591" s="1"/>
      <c r="G591" s="2"/>
      <c r="H591" s="64"/>
      <c r="I591" s="66"/>
      <c r="J591" s="6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>
      <c r="A592" s="1"/>
      <c r="B592" s="1"/>
      <c r="C592" s="1"/>
      <c r="D592" s="1"/>
      <c r="E592" s="1"/>
      <c r="F592" s="1"/>
      <c r="G592" s="2"/>
      <c r="H592" s="64"/>
      <c r="I592" s="66"/>
      <c r="J592" s="6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>
      <c r="A593" s="1"/>
      <c r="B593" s="1"/>
      <c r="C593" s="1"/>
      <c r="D593" s="1"/>
      <c r="E593" s="1"/>
      <c r="F593" s="1"/>
      <c r="G593" s="2"/>
      <c r="H593" s="64"/>
      <c r="I593" s="66"/>
      <c r="J593" s="6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>
      <c r="A594" s="1"/>
      <c r="B594" s="1"/>
      <c r="C594" s="1"/>
      <c r="D594" s="1"/>
      <c r="E594" s="1"/>
      <c r="F594" s="1"/>
      <c r="G594" s="2"/>
      <c r="H594" s="64"/>
      <c r="I594" s="66"/>
      <c r="J594" s="6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>
      <c r="A595" s="1"/>
      <c r="B595" s="1"/>
      <c r="C595" s="1"/>
      <c r="D595" s="1"/>
      <c r="E595" s="1"/>
      <c r="F595" s="1"/>
      <c r="G595" s="2"/>
      <c r="H595" s="64"/>
      <c r="I595" s="66"/>
      <c r="J595" s="6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>
      <c r="A596" s="1"/>
      <c r="B596" s="1"/>
      <c r="C596" s="1"/>
      <c r="D596" s="1"/>
      <c r="E596" s="1"/>
      <c r="F596" s="1"/>
      <c r="G596" s="2"/>
      <c r="H596" s="64"/>
      <c r="I596" s="66"/>
      <c r="J596" s="6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>
      <c r="A597" s="1"/>
      <c r="B597" s="1"/>
      <c r="C597" s="1"/>
      <c r="D597" s="1"/>
      <c r="E597" s="1"/>
      <c r="F597" s="1"/>
      <c r="G597" s="2"/>
      <c r="H597" s="64"/>
      <c r="I597" s="66"/>
      <c r="J597" s="6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>
      <c r="A598" s="1"/>
      <c r="B598" s="1"/>
      <c r="C598" s="1"/>
      <c r="D598" s="1"/>
      <c r="E598" s="1"/>
      <c r="F598" s="1"/>
      <c r="G598" s="2"/>
      <c r="H598" s="64"/>
      <c r="I598" s="66"/>
      <c r="J598" s="6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>
      <c r="A599" s="1"/>
      <c r="B599" s="1"/>
      <c r="C599" s="1"/>
      <c r="D599" s="1"/>
      <c r="E599" s="1"/>
      <c r="F599" s="1"/>
      <c r="G599" s="2"/>
      <c r="H599" s="64"/>
      <c r="I599" s="66"/>
      <c r="J599" s="6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>
      <c r="A600" s="1"/>
      <c r="B600" s="1"/>
      <c r="C600" s="1"/>
      <c r="D600" s="1"/>
      <c r="E600" s="1"/>
      <c r="F600" s="1"/>
      <c r="G600" s="2"/>
      <c r="H600" s="64"/>
      <c r="I600" s="66"/>
      <c r="J600" s="6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>
      <c r="A601" s="1"/>
      <c r="B601" s="1"/>
      <c r="C601" s="1"/>
      <c r="D601" s="1"/>
      <c r="E601" s="1"/>
      <c r="F601" s="1"/>
      <c r="G601" s="2"/>
      <c r="H601" s="64"/>
      <c r="I601" s="66"/>
      <c r="J601" s="6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>
      <c r="A602" s="1"/>
      <c r="B602" s="1"/>
      <c r="C602" s="1"/>
      <c r="D602" s="1"/>
      <c r="E602" s="1"/>
      <c r="F602" s="1"/>
      <c r="G602" s="2"/>
      <c r="H602" s="64"/>
      <c r="I602" s="66"/>
      <c r="J602" s="6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>
      <c r="A603" s="1"/>
      <c r="B603" s="1"/>
      <c r="C603" s="1"/>
      <c r="D603" s="1"/>
      <c r="E603" s="1"/>
      <c r="F603" s="1"/>
      <c r="G603" s="2"/>
      <c r="H603" s="64"/>
      <c r="I603" s="66"/>
      <c r="J603" s="6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>
      <c r="A604" s="1"/>
      <c r="B604" s="1"/>
      <c r="C604" s="1"/>
      <c r="D604" s="1"/>
      <c r="E604" s="1"/>
      <c r="F604" s="1"/>
      <c r="G604" s="2"/>
      <c r="H604" s="64"/>
      <c r="I604" s="66"/>
      <c r="J604" s="6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>
      <c r="A605" s="1"/>
      <c r="B605" s="1"/>
      <c r="C605" s="1"/>
      <c r="D605" s="1"/>
      <c r="E605" s="1"/>
      <c r="F605" s="1"/>
      <c r="G605" s="2"/>
      <c r="H605" s="64"/>
      <c r="I605" s="66"/>
      <c r="J605" s="6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>
      <c r="A606" s="1"/>
      <c r="B606" s="1"/>
      <c r="C606" s="1"/>
      <c r="D606" s="1"/>
      <c r="E606" s="1"/>
      <c r="F606" s="1"/>
      <c r="G606" s="2"/>
      <c r="H606" s="64"/>
      <c r="I606" s="66"/>
      <c r="J606" s="6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>
      <c r="A607" s="1"/>
      <c r="B607" s="1"/>
      <c r="C607" s="1"/>
      <c r="D607" s="1"/>
      <c r="E607" s="1"/>
      <c r="F607" s="1"/>
      <c r="G607" s="2"/>
      <c r="H607" s="64"/>
      <c r="I607" s="66"/>
      <c r="J607" s="6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>
      <c r="A608" s="1"/>
      <c r="B608" s="1"/>
      <c r="C608" s="1"/>
      <c r="D608" s="1"/>
      <c r="E608" s="1"/>
      <c r="F608" s="1"/>
      <c r="G608" s="2"/>
      <c r="H608" s="64"/>
      <c r="I608" s="66"/>
      <c r="J608" s="6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>
      <c r="A609" s="1"/>
      <c r="B609" s="1"/>
      <c r="C609" s="1"/>
      <c r="D609" s="1"/>
      <c r="E609" s="1"/>
      <c r="F609" s="1"/>
      <c r="G609" s="2"/>
      <c r="H609" s="64"/>
      <c r="I609" s="66"/>
      <c r="J609" s="6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>
      <c r="A610" s="1"/>
      <c r="B610" s="1"/>
      <c r="C610" s="1"/>
      <c r="D610" s="1"/>
      <c r="E610" s="1"/>
      <c r="F610" s="1"/>
      <c r="G610" s="2"/>
      <c r="H610" s="64"/>
      <c r="I610" s="66"/>
      <c r="J610" s="6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>
      <c r="A611" s="1"/>
      <c r="B611" s="1"/>
      <c r="C611" s="1"/>
      <c r="D611" s="1"/>
      <c r="E611" s="1"/>
      <c r="F611" s="1"/>
      <c r="G611" s="2"/>
      <c r="H611" s="64"/>
      <c r="I611" s="66"/>
      <c r="J611" s="6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>
      <c r="A612" s="1"/>
      <c r="B612" s="1"/>
      <c r="C612" s="1"/>
      <c r="D612" s="1"/>
      <c r="E612" s="1"/>
      <c r="F612" s="1"/>
      <c r="G612" s="2"/>
      <c r="H612" s="64"/>
      <c r="I612" s="66"/>
      <c r="J612" s="6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>
      <c r="A613" s="1"/>
      <c r="B613" s="1"/>
      <c r="C613" s="1"/>
      <c r="D613" s="1"/>
      <c r="E613" s="1"/>
      <c r="F613" s="1"/>
      <c r="G613" s="2"/>
      <c r="H613" s="64"/>
      <c r="I613" s="66"/>
      <c r="J613" s="6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>
      <c r="A614" s="1"/>
      <c r="B614" s="1"/>
      <c r="C614" s="1"/>
      <c r="D614" s="1"/>
      <c r="E614" s="1"/>
      <c r="F614" s="1"/>
      <c r="G614" s="2"/>
      <c r="H614" s="64"/>
      <c r="I614" s="66"/>
      <c r="J614" s="6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>
      <c r="A615" s="1"/>
      <c r="B615" s="1"/>
      <c r="C615" s="1"/>
      <c r="D615" s="1"/>
      <c r="E615" s="1"/>
      <c r="F615" s="1"/>
      <c r="G615" s="2"/>
      <c r="H615" s="64"/>
      <c r="I615" s="66"/>
      <c r="J615" s="6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>
      <c r="A616" s="1"/>
      <c r="B616" s="1"/>
      <c r="C616" s="1"/>
      <c r="D616" s="1"/>
      <c r="E616" s="1"/>
      <c r="F616" s="1"/>
      <c r="G616" s="2"/>
      <c r="H616" s="64"/>
      <c r="I616" s="66"/>
      <c r="J616" s="6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>
      <c r="A617" s="1"/>
      <c r="B617" s="1"/>
      <c r="C617" s="1"/>
      <c r="D617" s="1"/>
      <c r="E617" s="1"/>
      <c r="F617" s="1"/>
      <c r="G617" s="2"/>
      <c r="H617" s="64"/>
      <c r="I617" s="66"/>
      <c r="J617" s="6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>
      <c r="A618" s="1"/>
      <c r="B618" s="1"/>
      <c r="C618" s="1"/>
      <c r="D618" s="1"/>
      <c r="E618" s="1"/>
      <c r="F618" s="1"/>
      <c r="G618" s="2"/>
      <c r="H618" s="64"/>
      <c r="I618" s="66"/>
      <c r="J618" s="6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>
      <c r="A619" s="1"/>
      <c r="B619" s="1"/>
      <c r="C619" s="1"/>
      <c r="D619" s="1"/>
      <c r="E619" s="1"/>
      <c r="F619" s="1"/>
      <c r="G619" s="2"/>
      <c r="H619" s="64"/>
      <c r="I619" s="66"/>
      <c r="J619" s="6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>
      <c r="A620" s="1"/>
      <c r="B620" s="1"/>
      <c r="C620" s="1"/>
      <c r="D620" s="1"/>
      <c r="E620" s="1"/>
      <c r="F620" s="1"/>
      <c r="G620" s="2"/>
      <c r="H620" s="64"/>
      <c r="I620" s="66"/>
      <c r="J620" s="6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>
      <c r="A621" s="1"/>
      <c r="B621" s="1"/>
      <c r="C621" s="1"/>
      <c r="D621" s="1"/>
      <c r="E621" s="1"/>
      <c r="F621" s="1"/>
      <c r="G621" s="2"/>
      <c r="H621" s="64"/>
      <c r="I621" s="66"/>
      <c r="J621" s="6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>
      <c r="A622" s="1"/>
      <c r="B622" s="1"/>
      <c r="C622" s="1"/>
      <c r="D622" s="1"/>
      <c r="E622" s="1"/>
      <c r="F622" s="1"/>
      <c r="G622" s="2"/>
      <c r="H622" s="64"/>
      <c r="I622" s="66"/>
      <c r="J622" s="6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>
      <c r="A623" s="1"/>
      <c r="B623" s="1"/>
      <c r="C623" s="1"/>
      <c r="D623" s="1"/>
      <c r="E623" s="1"/>
      <c r="F623" s="1"/>
      <c r="G623" s="2"/>
      <c r="H623" s="64"/>
      <c r="I623" s="66"/>
      <c r="J623" s="6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>
      <c r="A624" s="1"/>
      <c r="B624" s="1"/>
      <c r="C624" s="1"/>
      <c r="D624" s="1"/>
      <c r="E624" s="1"/>
      <c r="F624" s="1"/>
      <c r="G624" s="2"/>
      <c r="H624" s="64"/>
      <c r="I624" s="66"/>
      <c r="J624" s="6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>
      <c r="A625" s="1"/>
      <c r="B625" s="1"/>
      <c r="C625" s="1"/>
      <c r="D625" s="1"/>
      <c r="E625" s="1"/>
      <c r="F625" s="1"/>
      <c r="G625" s="2"/>
      <c r="H625" s="64"/>
      <c r="I625" s="66"/>
      <c r="J625" s="6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>
      <c r="A626" s="1"/>
      <c r="B626" s="1"/>
      <c r="C626" s="1"/>
      <c r="D626" s="1"/>
      <c r="E626" s="1"/>
      <c r="F626" s="1"/>
      <c r="G626" s="2"/>
      <c r="H626" s="64"/>
      <c r="I626" s="66"/>
      <c r="J626" s="6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>
      <c r="A627" s="1"/>
      <c r="B627" s="1"/>
      <c r="C627" s="1"/>
      <c r="D627" s="1"/>
      <c r="E627" s="1"/>
      <c r="F627" s="1"/>
      <c r="G627" s="2"/>
      <c r="H627" s="64"/>
      <c r="I627" s="66"/>
      <c r="J627" s="6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>
      <c r="A628" s="1"/>
      <c r="B628" s="1"/>
      <c r="C628" s="1"/>
      <c r="D628" s="1"/>
      <c r="E628" s="1"/>
      <c r="F628" s="1"/>
      <c r="G628" s="2"/>
      <c r="H628" s="64"/>
      <c r="I628" s="66"/>
      <c r="J628" s="6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>
      <c r="A629" s="1"/>
      <c r="B629" s="1"/>
      <c r="C629" s="1"/>
      <c r="D629" s="1"/>
      <c r="E629" s="1"/>
      <c r="F629" s="1"/>
      <c r="G629" s="2"/>
      <c r="H629" s="64"/>
      <c r="I629" s="66"/>
      <c r="J629" s="6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>
      <c r="A630" s="1"/>
      <c r="B630" s="1"/>
      <c r="C630" s="1"/>
      <c r="D630" s="1"/>
      <c r="E630" s="1"/>
      <c r="F630" s="1"/>
      <c r="G630" s="2"/>
      <c r="H630" s="64"/>
      <c r="I630" s="66"/>
      <c r="J630" s="6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>
      <c r="A631" s="1"/>
      <c r="B631" s="1"/>
      <c r="C631" s="1"/>
      <c r="D631" s="1"/>
      <c r="E631" s="1"/>
      <c r="F631" s="1"/>
      <c r="G631" s="2"/>
      <c r="H631" s="64"/>
      <c r="I631" s="66"/>
      <c r="J631" s="6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>
      <c r="A632" s="1"/>
      <c r="B632" s="1"/>
      <c r="C632" s="1"/>
      <c r="D632" s="1"/>
      <c r="E632" s="1"/>
      <c r="F632" s="1"/>
      <c r="G632" s="2"/>
      <c r="H632" s="64"/>
      <c r="I632" s="66"/>
      <c r="J632" s="6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>
      <c r="A633" s="1"/>
      <c r="B633" s="1"/>
      <c r="C633" s="1"/>
      <c r="D633" s="1"/>
      <c r="E633" s="1"/>
      <c r="F633" s="1"/>
      <c r="G633" s="2"/>
      <c r="H633" s="64"/>
      <c r="I633" s="66"/>
      <c r="J633" s="6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>
      <c r="A634" s="1"/>
      <c r="B634" s="1"/>
      <c r="C634" s="1"/>
      <c r="D634" s="1"/>
      <c r="E634" s="1"/>
      <c r="F634" s="1"/>
      <c r="G634" s="2"/>
      <c r="H634" s="64"/>
      <c r="I634" s="66"/>
      <c r="J634" s="6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>
      <c r="A635" s="1"/>
      <c r="B635" s="1"/>
      <c r="C635" s="1"/>
      <c r="D635" s="1"/>
      <c r="E635" s="1"/>
      <c r="F635" s="1"/>
      <c r="G635" s="2"/>
      <c r="H635" s="64"/>
      <c r="I635" s="66"/>
      <c r="J635" s="6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>
      <c r="A636" s="1"/>
      <c r="B636" s="1"/>
      <c r="C636" s="1"/>
      <c r="D636" s="1"/>
      <c r="E636" s="1"/>
      <c r="F636" s="1"/>
      <c r="G636" s="2"/>
      <c r="H636" s="64"/>
      <c r="I636" s="66"/>
      <c r="J636" s="6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>
      <c r="A637" s="1"/>
      <c r="B637" s="1"/>
      <c r="C637" s="1"/>
      <c r="D637" s="1"/>
      <c r="E637" s="1"/>
      <c r="F637" s="1"/>
      <c r="G637" s="2"/>
      <c r="H637" s="64"/>
      <c r="I637" s="66"/>
      <c r="J637" s="6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>
      <c r="A638" s="1"/>
      <c r="B638" s="1"/>
      <c r="C638" s="1"/>
      <c r="D638" s="1"/>
      <c r="E638" s="1"/>
      <c r="F638" s="1"/>
      <c r="G638" s="2"/>
      <c r="H638" s="64"/>
      <c r="I638" s="66"/>
      <c r="J638" s="6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>
      <c r="A639" s="1"/>
      <c r="B639" s="1"/>
      <c r="C639" s="1"/>
      <c r="D639" s="1"/>
      <c r="E639" s="1"/>
      <c r="F639" s="1"/>
      <c r="G639" s="2"/>
      <c r="H639" s="64"/>
      <c r="I639" s="66"/>
      <c r="J639" s="6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>
      <c r="A640" s="1"/>
      <c r="B640" s="1"/>
      <c r="C640" s="1"/>
      <c r="D640" s="1"/>
      <c r="E640" s="1"/>
      <c r="F640" s="1"/>
      <c r="G640" s="2"/>
      <c r="H640" s="64"/>
      <c r="I640" s="66"/>
      <c r="J640" s="6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>
      <c r="A641" s="1"/>
      <c r="B641" s="1"/>
      <c r="C641" s="1"/>
      <c r="D641" s="1"/>
      <c r="E641" s="1"/>
      <c r="F641" s="1"/>
      <c r="G641" s="2"/>
      <c r="H641" s="64"/>
      <c r="I641" s="66"/>
      <c r="J641" s="6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>
      <c r="A642" s="1"/>
      <c r="B642" s="1"/>
      <c r="C642" s="1"/>
      <c r="D642" s="1"/>
      <c r="E642" s="1"/>
      <c r="F642" s="1"/>
      <c r="G642" s="2"/>
      <c r="H642" s="64"/>
      <c r="I642" s="66"/>
      <c r="J642" s="6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>
      <c r="A643" s="1"/>
      <c r="B643" s="1"/>
      <c r="C643" s="1"/>
      <c r="D643" s="1"/>
      <c r="E643" s="1"/>
      <c r="F643" s="1"/>
      <c r="G643" s="2"/>
      <c r="H643" s="64"/>
      <c r="I643" s="66"/>
      <c r="J643" s="6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>
      <c r="A644" s="1"/>
      <c r="B644" s="1"/>
      <c r="C644" s="1"/>
      <c r="D644" s="1"/>
      <c r="E644" s="1"/>
      <c r="F644" s="1"/>
      <c r="G644" s="2"/>
      <c r="H644" s="64"/>
      <c r="I644" s="66"/>
      <c r="J644" s="6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>
      <c r="A645" s="1"/>
      <c r="B645" s="1"/>
      <c r="C645" s="1"/>
      <c r="D645" s="1"/>
      <c r="E645" s="1"/>
      <c r="F645" s="1"/>
      <c r="G645" s="2"/>
      <c r="H645" s="64"/>
      <c r="I645" s="66"/>
      <c r="J645" s="6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>
      <c r="A646" s="1"/>
      <c r="B646" s="1"/>
      <c r="C646" s="1"/>
      <c r="D646" s="1"/>
      <c r="E646" s="1"/>
      <c r="F646" s="1"/>
      <c r="G646" s="2"/>
      <c r="H646" s="64"/>
      <c r="I646" s="66"/>
      <c r="J646" s="6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>
      <c r="A647" s="1"/>
      <c r="B647" s="1"/>
      <c r="C647" s="1"/>
      <c r="D647" s="1"/>
      <c r="E647" s="1"/>
      <c r="F647" s="1"/>
      <c r="G647" s="2"/>
      <c r="H647" s="64"/>
      <c r="I647" s="66"/>
      <c r="J647" s="6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>
      <c r="A648" s="1"/>
      <c r="B648" s="1"/>
      <c r="C648" s="1"/>
      <c r="D648" s="1"/>
      <c r="E648" s="1"/>
      <c r="F648" s="1"/>
      <c r="G648" s="2"/>
      <c r="H648" s="64"/>
      <c r="I648" s="66"/>
      <c r="J648" s="6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>
      <c r="A649" s="1"/>
      <c r="B649" s="1"/>
      <c r="C649" s="1"/>
      <c r="D649" s="1"/>
      <c r="E649" s="1"/>
      <c r="F649" s="1"/>
      <c r="G649" s="2"/>
      <c r="H649" s="64"/>
      <c r="I649" s="66"/>
      <c r="J649" s="6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>
      <c r="A650" s="1"/>
      <c r="B650" s="1"/>
      <c r="C650" s="1"/>
      <c r="D650" s="1"/>
      <c r="E650" s="1"/>
      <c r="F650" s="1"/>
      <c r="G650" s="2"/>
      <c r="H650" s="64"/>
      <c r="I650" s="66"/>
      <c r="J650" s="6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>
      <c r="A651" s="1"/>
      <c r="B651" s="1"/>
      <c r="C651" s="1"/>
      <c r="D651" s="1"/>
      <c r="E651" s="1"/>
      <c r="F651" s="1"/>
      <c r="G651" s="2"/>
      <c r="H651" s="64"/>
      <c r="I651" s="66"/>
      <c r="J651" s="6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>
      <c r="A652" s="1"/>
      <c r="B652" s="1"/>
      <c r="C652" s="1"/>
      <c r="D652" s="1"/>
      <c r="E652" s="1"/>
      <c r="F652" s="1"/>
      <c r="G652" s="2"/>
      <c r="H652" s="64"/>
      <c r="I652" s="66"/>
      <c r="J652" s="6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>
      <c r="A653" s="1"/>
      <c r="B653" s="1"/>
      <c r="C653" s="1"/>
      <c r="D653" s="1"/>
      <c r="E653" s="1"/>
      <c r="F653" s="1"/>
      <c r="G653" s="2"/>
      <c r="H653" s="64"/>
      <c r="I653" s="66"/>
      <c r="J653" s="6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>
      <c r="A654" s="1"/>
      <c r="B654" s="1"/>
      <c r="C654" s="1"/>
      <c r="D654" s="1"/>
      <c r="E654" s="1"/>
      <c r="F654" s="1"/>
      <c r="G654" s="2"/>
      <c r="H654" s="64"/>
      <c r="I654" s="66"/>
      <c r="J654" s="6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>
      <c r="A655" s="1"/>
      <c r="B655" s="1"/>
      <c r="C655" s="1"/>
      <c r="D655" s="1"/>
      <c r="E655" s="1"/>
      <c r="F655" s="1"/>
      <c r="G655" s="2"/>
      <c r="H655" s="64"/>
      <c r="I655" s="66"/>
      <c r="J655" s="6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>
      <c r="A656" s="1"/>
      <c r="B656" s="1"/>
      <c r="C656" s="1"/>
      <c r="D656" s="1"/>
      <c r="E656" s="1"/>
      <c r="F656" s="1"/>
      <c r="G656" s="2"/>
      <c r="H656" s="64"/>
      <c r="I656" s="66"/>
      <c r="J656" s="6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>
      <c r="A657" s="1"/>
      <c r="B657" s="1"/>
      <c r="C657" s="1"/>
      <c r="D657" s="1"/>
      <c r="E657" s="1"/>
      <c r="F657" s="1"/>
      <c r="G657" s="2"/>
      <c r="H657" s="64"/>
      <c r="I657" s="66"/>
      <c r="J657" s="6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>
      <c r="A658" s="1"/>
      <c r="B658" s="1"/>
      <c r="C658" s="1"/>
      <c r="D658" s="1"/>
      <c r="E658" s="1"/>
      <c r="F658" s="1"/>
      <c r="G658" s="2"/>
      <c r="H658" s="64"/>
      <c r="I658" s="66"/>
      <c r="J658" s="6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>
      <c r="A659" s="1"/>
      <c r="B659" s="1"/>
      <c r="C659" s="1"/>
      <c r="D659" s="1"/>
      <c r="E659" s="1"/>
      <c r="F659" s="1"/>
      <c r="G659" s="2"/>
      <c r="H659" s="64"/>
      <c r="I659" s="66"/>
      <c r="J659" s="6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>
      <c r="A660" s="1"/>
      <c r="B660" s="1"/>
      <c r="C660" s="1"/>
      <c r="D660" s="1"/>
      <c r="E660" s="1"/>
      <c r="F660" s="1"/>
      <c r="G660" s="2"/>
      <c r="H660" s="64"/>
      <c r="I660" s="66"/>
      <c r="J660" s="6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>
      <c r="A661" s="1"/>
      <c r="B661" s="1"/>
      <c r="C661" s="1"/>
      <c r="D661" s="1"/>
      <c r="E661" s="1"/>
      <c r="F661" s="1"/>
      <c r="G661" s="2"/>
      <c r="H661" s="64"/>
      <c r="I661" s="66"/>
      <c r="J661" s="6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>
      <c r="A662" s="1"/>
      <c r="B662" s="1"/>
      <c r="C662" s="1"/>
      <c r="D662" s="1"/>
      <c r="E662" s="1"/>
      <c r="F662" s="1"/>
      <c r="G662" s="2"/>
      <c r="H662" s="64"/>
      <c r="I662" s="66"/>
      <c r="J662" s="6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>
      <c r="A663" s="1"/>
      <c r="B663" s="1"/>
      <c r="C663" s="1"/>
      <c r="D663" s="1"/>
      <c r="E663" s="1"/>
      <c r="F663" s="1"/>
      <c r="G663" s="2"/>
      <c r="H663" s="64"/>
      <c r="I663" s="66"/>
      <c r="J663" s="6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>
      <c r="A664" s="1"/>
      <c r="B664" s="1"/>
      <c r="C664" s="1"/>
      <c r="D664" s="1"/>
      <c r="E664" s="1"/>
      <c r="F664" s="1"/>
      <c r="G664" s="2"/>
      <c r="H664" s="64"/>
      <c r="I664" s="66"/>
      <c r="J664" s="6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>
      <c r="A665" s="1"/>
      <c r="B665" s="1"/>
      <c r="C665" s="1"/>
      <c r="D665" s="1"/>
      <c r="E665" s="1"/>
      <c r="F665" s="1"/>
      <c r="G665" s="2"/>
      <c r="H665" s="64"/>
      <c r="I665" s="66"/>
      <c r="J665" s="6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>
      <c r="A666" s="1"/>
      <c r="B666" s="1"/>
      <c r="C666" s="1"/>
      <c r="D666" s="1"/>
      <c r="E666" s="1"/>
      <c r="F666" s="1"/>
      <c r="G666" s="2"/>
      <c r="H666" s="64"/>
      <c r="I666" s="66"/>
      <c r="J666" s="6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>
      <c r="A667" s="1"/>
      <c r="B667" s="1"/>
      <c r="C667" s="1"/>
      <c r="D667" s="1"/>
      <c r="E667" s="1"/>
      <c r="F667" s="1"/>
      <c r="G667" s="2"/>
      <c r="H667" s="64"/>
      <c r="I667" s="66"/>
      <c r="J667" s="6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>
      <c r="A668" s="1"/>
      <c r="B668" s="1"/>
      <c r="C668" s="1"/>
      <c r="D668" s="1"/>
      <c r="E668" s="1"/>
      <c r="F668" s="1"/>
      <c r="G668" s="2"/>
      <c r="H668" s="64"/>
      <c r="I668" s="66"/>
      <c r="J668" s="6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>
      <c r="A669" s="1"/>
      <c r="B669" s="1"/>
      <c r="C669" s="1"/>
      <c r="D669" s="1"/>
      <c r="E669" s="1"/>
      <c r="F669" s="1"/>
      <c r="G669" s="2"/>
      <c r="H669" s="64"/>
      <c r="I669" s="66"/>
      <c r="J669" s="6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>
      <c r="A670" s="1"/>
      <c r="B670" s="1"/>
      <c r="C670" s="1"/>
      <c r="D670" s="1"/>
      <c r="E670" s="1"/>
      <c r="F670" s="1"/>
      <c r="G670" s="2"/>
      <c r="H670" s="64"/>
      <c r="I670" s="66"/>
      <c r="J670" s="6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>
      <c r="A671" s="1"/>
      <c r="B671" s="1"/>
      <c r="C671" s="1"/>
      <c r="D671" s="1"/>
      <c r="E671" s="1"/>
      <c r="F671" s="1"/>
      <c r="G671" s="2"/>
      <c r="H671" s="64"/>
      <c r="I671" s="66"/>
      <c r="J671" s="6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>
      <c r="A672" s="1"/>
      <c r="B672" s="1"/>
      <c r="C672" s="1"/>
      <c r="D672" s="1"/>
      <c r="E672" s="1"/>
      <c r="F672" s="1"/>
      <c r="G672" s="2"/>
      <c r="H672" s="64"/>
      <c r="I672" s="66"/>
      <c r="J672" s="6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>
      <c r="A673" s="1"/>
      <c r="B673" s="1"/>
      <c r="C673" s="1"/>
      <c r="D673" s="1"/>
      <c r="E673" s="1"/>
      <c r="F673" s="1"/>
      <c r="G673" s="2"/>
      <c r="H673" s="64"/>
      <c r="I673" s="66"/>
      <c r="J673" s="6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>
      <c r="A674" s="1"/>
      <c r="B674" s="1"/>
      <c r="C674" s="1"/>
      <c r="D674" s="1"/>
      <c r="E674" s="1"/>
      <c r="F674" s="1"/>
      <c r="G674" s="2"/>
      <c r="H674" s="64"/>
      <c r="I674" s="66"/>
      <c r="J674" s="6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>
      <c r="A675" s="1"/>
      <c r="B675" s="1"/>
      <c r="C675" s="1"/>
      <c r="D675" s="1"/>
      <c r="E675" s="1"/>
      <c r="F675" s="1"/>
      <c r="G675" s="2"/>
      <c r="H675" s="64"/>
      <c r="I675" s="66"/>
      <c r="J675" s="6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>
      <c r="A676" s="1"/>
      <c r="B676" s="1"/>
      <c r="C676" s="1"/>
      <c r="D676" s="1"/>
      <c r="E676" s="1"/>
      <c r="F676" s="1"/>
      <c r="G676" s="2"/>
      <c r="H676" s="64"/>
      <c r="I676" s="66"/>
      <c r="J676" s="6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>
      <c r="A677" s="1"/>
      <c r="B677" s="1"/>
      <c r="C677" s="1"/>
      <c r="D677" s="1"/>
      <c r="E677" s="1"/>
      <c r="F677" s="1"/>
      <c r="G677" s="2"/>
      <c r="H677" s="64"/>
      <c r="I677" s="66"/>
      <c r="J677" s="6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>
      <c r="A678" s="1"/>
      <c r="B678" s="1"/>
      <c r="C678" s="1"/>
      <c r="D678" s="1"/>
      <c r="E678" s="1"/>
      <c r="F678" s="1"/>
      <c r="G678" s="2"/>
      <c r="H678" s="64"/>
      <c r="I678" s="66"/>
      <c r="J678" s="6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>
      <c r="A679" s="1"/>
      <c r="B679" s="1"/>
      <c r="C679" s="1"/>
      <c r="D679" s="1"/>
      <c r="E679" s="1"/>
      <c r="F679" s="1"/>
      <c r="G679" s="2"/>
      <c r="H679" s="64"/>
      <c r="I679" s="66"/>
      <c r="J679" s="6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>
      <c r="A680" s="1"/>
      <c r="B680" s="1"/>
      <c r="C680" s="1"/>
      <c r="D680" s="1"/>
      <c r="E680" s="1"/>
      <c r="F680" s="1"/>
      <c r="G680" s="2"/>
      <c r="H680" s="64"/>
      <c r="I680" s="66"/>
      <c r="J680" s="6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>
      <c r="A681" s="1"/>
      <c r="B681" s="1"/>
      <c r="C681" s="1"/>
      <c r="D681" s="1"/>
      <c r="E681" s="1"/>
      <c r="F681" s="1"/>
      <c r="G681" s="2"/>
      <c r="H681" s="64"/>
      <c r="I681" s="66"/>
      <c r="J681" s="6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>
      <c r="A682" s="1"/>
      <c r="B682" s="1"/>
      <c r="C682" s="1"/>
      <c r="D682" s="1"/>
      <c r="E682" s="1"/>
      <c r="F682" s="1"/>
      <c r="G682" s="2"/>
      <c r="H682" s="64"/>
      <c r="I682" s="66"/>
      <c r="J682" s="6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>
      <c r="A683" s="1"/>
      <c r="B683" s="1"/>
      <c r="C683" s="1"/>
      <c r="D683" s="1"/>
      <c r="E683" s="1"/>
      <c r="F683" s="1"/>
      <c r="G683" s="2"/>
      <c r="H683" s="64"/>
      <c r="I683" s="66"/>
      <c r="J683" s="6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>
      <c r="A684" s="1"/>
      <c r="B684" s="1"/>
      <c r="C684" s="1"/>
      <c r="D684" s="1"/>
      <c r="E684" s="1"/>
      <c r="F684" s="1"/>
      <c r="G684" s="2"/>
      <c r="H684" s="64"/>
      <c r="I684" s="66"/>
      <c r="J684" s="6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>
      <c r="A685" s="1"/>
      <c r="B685" s="1"/>
      <c r="C685" s="1"/>
      <c r="D685" s="1"/>
      <c r="E685" s="1"/>
      <c r="F685" s="1"/>
      <c r="G685" s="2"/>
      <c r="H685" s="64"/>
      <c r="I685" s="66"/>
      <c r="J685" s="6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>
      <c r="A686" s="1"/>
      <c r="B686" s="1"/>
      <c r="C686" s="1"/>
      <c r="D686" s="1"/>
      <c r="E686" s="1"/>
      <c r="F686" s="1"/>
      <c r="G686" s="2"/>
      <c r="H686" s="64"/>
      <c r="I686" s="66"/>
      <c r="J686" s="6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>
      <c r="A687" s="1"/>
      <c r="B687" s="1"/>
      <c r="C687" s="1"/>
      <c r="D687" s="1"/>
      <c r="E687" s="1"/>
      <c r="F687" s="1"/>
      <c r="G687" s="2"/>
      <c r="H687" s="64"/>
      <c r="I687" s="66"/>
      <c r="J687" s="6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>
      <c r="A688" s="1"/>
      <c r="B688" s="1"/>
      <c r="C688" s="1"/>
      <c r="D688" s="1"/>
      <c r="E688" s="1"/>
      <c r="F688" s="1"/>
      <c r="G688" s="2"/>
      <c r="H688" s="64"/>
      <c r="I688" s="66"/>
      <c r="J688" s="6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>
      <c r="A689" s="1"/>
      <c r="B689" s="1"/>
      <c r="C689" s="1"/>
      <c r="D689" s="1"/>
      <c r="E689" s="1"/>
      <c r="F689" s="1"/>
      <c r="G689" s="2"/>
      <c r="H689" s="64"/>
      <c r="I689" s="66"/>
      <c r="J689" s="6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>
      <c r="A690" s="1"/>
      <c r="B690" s="1"/>
      <c r="C690" s="1"/>
      <c r="D690" s="1"/>
      <c r="E690" s="1"/>
      <c r="F690" s="1"/>
      <c r="G690" s="2"/>
      <c r="H690" s="64"/>
      <c r="I690" s="66"/>
      <c r="J690" s="6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>
      <c r="A691" s="1"/>
      <c r="B691" s="1"/>
      <c r="C691" s="1"/>
      <c r="D691" s="1"/>
      <c r="E691" s="1"/>
      <c r="F691" s="1"/>
      <c r="G691" s="2"/>
      <c r="H691" s="64"/>
      <c r="I691" s="66"/>
      <c r="J691" s="6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>
      <c r="A692" s="1"/>
      <c r="B692" s="1"/>
      <c r="C692" s="1"/>
      <c r="D692" s="1"/>
      <c r="E692" s="1"/>
      <c r="F692" s="1"/>
      <c r="G692" s="2"/>
      <c r="H692" s="64"/>
      <c r="I692" s="66"/>
      <c r="J692" s="6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>
      <c r="A693" s="1"/>
      <c r="B693" s="1"/>
      <c r="C693" s="1"/>
      <c r="D693" s="1"/>
      <c r="E693" s="1"/>
      <c r="F693" s="1"/>
      <c r="G693" s="2"/>
      <c r="H693" s="64"/>
      <c r="I693" s="66"/>
      <c r="J693" s="6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>
      <c r="A694" s="1"/>
      <c r="B694" s="1"/>
      <c r="C694" s="1"/>
      <c r="D694" s="1"/>
      <c r="E694" s="1"/>
      <c r="F694" s="1"/>
      <c r="G694" s="2"/>
      <c r="H694" s="64"/>
      <c r="I694" s="66"/>
      <c r="J694" s="6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>
      <c r="A695" s="1"/>
      <c r="B695" s="1"/>
      <c r="C695" s="1"/>
      <c r="D695" s="1"/>
      <c r="E695" s="1"/>
      <c r="F695" s="1"/>
      <c r="G695" s="2"/>
      <c r="H695" s="64"/>
      <c r="I695" s="66"/>
      <c r="J695" s="6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>
      <c r="A696" s="1"/>
      <c r="B696" s="1"/>
      <c r="C696" s="1"/>
      <c r="D696" s="1"/>
      <c r="E696" s="1"/>
      <c r="F696" s="1"/>
      <c r="G696" s="2"/>
      <c r="H696" s="64"/>
      <c r="I696" s="66"/>
      <c r="J696" s="6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>
      <c r="A697" s="1"/>
      <c r="B697" s="1"/>
      <c r="C697" s="1"/>
      <c r="D697" s="1"/>
      <c r="E697" s="1"/>
      <c r="F697" s="1"/>
      <c r="G697" s="2"/>
      <c r="H697" s="64"/>
      <c r="I697" s="66"/>
      <c r="J697" s="6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>
      <c r="A698" s="1"/>
      <c r="B698" s="1"/>
      <c r="C698" s="1"/>
      <c r="D698" s="1"/>
      <c r="E698" s="1"/>
      <c r="F698" s="1"/>
      <c r="G698" s="2"/>
      <c r="H698" s="64"/>
      <c r="I698" s="66"/>
      <c r="J698" s="6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>
      <c r="A699" s="1"/>
      <c r="B699" s="1"/>
      <c r="C699" s="1"/>
      <c r="D699" s="1"/>
      <c r="E699" s="1"/>
      <c r="F699" s="1"/>
      <c r="G699" s="2"/>
      <c r="H699" s="64"/>
      <c r="I699" s="66"/>
      <c r="J699" s="6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>
      <c r="A700" s="1"/>
      <c r="B700" s="1"/>
      <c r="C700" s="1"/>
      <c r="D700" s="1"/>
      <c r="E700" s="1"/>
      <c r="F700" s="1"/>
      <c r="G700" s="2"/>
      <c r="H700" s="64"/>
      <c r="I700" s="66"/>
      <c r="J700" s="6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>
      <c r="A701" s="1"/>
      <c r="B701" s="1"/>
      <c r="C701" s="1"/>
      <c r="D701" s="1"/>
      <c r="E701" s="1"/>
      <c r="F701" s="1"/>
      <c r="G701" s="2"/>
      <c r="H701" s="64"/>
      <c r="I701" s="66"/>
      <c r="J701" s="6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>
      <c r="A702" s="1"/>
      <c r="B702" s="1"/>
      <c r="C702" s="1"/>
      <c r="D702" s="1"/>
      <c r="E702" s="1"/>
      <c r="F702" s="1"/>
      <c r="G702" s="2"/>
      <c r="H702" s="64"/>
      <c r="I702" s="66"/>
      <c r="J702" s="6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>
      <c r="A703" s="1"/>
      <c r="B703" s="1"/>
      <c r="C703" s="1"/>
      <c r="D703" s="1"/>
      <c r="E703" s="1"/>
      <c r="F703" s="1"/>
      <c r="G703" s="2"/>
      <c r="H703" s="64"/>
      <c r="I703" s="66"/>
      <c r="J703" s="6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>
      <c r="A704" s="1"/>
      <c r="B704" s="1"/>
      <c r="C704" s="1"/>
      <c r="D704" s="1"/>
      <c r="E704" s="1"/>
      <c r="F704" s="1"/>
      <c r="G704" s="2"/>
      <c r="H704" s="64"/>
      <c r="I704" s="66"/>
      <c r="J704" s="6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>
      <c r="A705" s="1"/>
      <c r="B705" s="1"/>
      <c r="C705" s="1"/>
      <c r="D705" s="1"/>
      <c r="E705" s="1"/>
      <c r="F705" s="1"/>
      <c r="G705" s="2"/>
      <c r="H705" s="64"/>
      <c r="I705" s="66"/>
      <c r="J705" s="6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>
      <c r="A706" s="1"/>
      <c r="B706" s="1"/>
      <c r="C706" s="1"/>
      <c r="D706" s="1"/>
      <c r="E706" s="1"/>
      <c r="F706" s="1"/>
      <c r="G706" s="2"/>
      <c r="H706" s="64"/>
      <c r="I706" s="66"/>
      <c r="J706" s="6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>
      <c r="A707" s="1"/>
      <c r="B707" s="1"/>
      <c r="C707" s="1"/>
      <c r="D707" s="1"/>
      <c r="E707" s="1"/>
      <c r="F707" s="1"/>
      <c r="G707" s="2"/>
      <c r="H707" s="64"/>
      <c r="I707" s="66"/>
      <c r="J707" s="6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>
      <c r="A708" s="1"/>
      <c r="B708" s="1"/>
      <c r="C708" s="1"/>
      <c r="D708" s="1"/>
      <c r="E708" s="1"/>
      <c r="F708" s="1"/>
      <c r="G708" s="2"/>
      <c r="H708" s="64"/>
      <c r="I708" s="66"/>
      <c r="J708" s="6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>
      <c r="A709" s="1"/>
      <c r="B709" s="1"/>
      <c r="C709" s="1"/>
      <c r="D709" s="1"/>
      <c r="E709" s="1"/>
      <c r="F709" s="1"/>
      <c r="G709" s="2"/>
      <c r="H709" s="64"/>
      <c r="I709" s="66"/>
      <c r="J709" s="6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>
      <c r="A710" s="1"/>
      <c r="B710" s="1"/>
      <c r="C710" s="1"/>
      <c r="D710" s="1"/>
      <c r="E710" s="1"/>
      <c r="F710" s="1"/>
      <c r="G710" s="2"/>
      <c r="H710" s="64"/>
      <c r="I710" s="66"/>
      <c r="J710" s="6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>
      <c r="A711" s="1"/>
      <c r="B711" s="1"/>
      <c r="C711" s="1"/>
      <c r="D711" s="1"/>
      <c r="E711" s="1"/>
      <c r="F711" s="1"/>
      <c r="G711" s="2"/>
      <c r="H711" s="64"/>
      <c r="I711" s="66"/>
      <c r="J711" s="6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>
      <c r="A712" s="1"/>
      <c r="B712" s="1"/>
      <c r="C712" s="1"/>
      <c r="D712" s="1"/>
      <c r="E712" s="1"/>
      <c r="F712" s="1"/>
      <c r="G712" s="2"/>
      <c r="H712" s="64"/>
      <c r="I712" s="66"/>
      <c r="J712" s="6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>
      <c r="A713" s="1"/>
      <c r="B713" s="1"/>
      <c r="C713" s="1"/>
      <c r="D713" s="1"/>
      <c r="E713" s="1"/>
      <c r="F713" s="1"/>
      <c r="G713" s="2"/>
      <c r="H713" s="64"/>
      <c r="I713" s="66"/>
      <c r="J713" s="6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>
      <c r="A714" s="1"/>
      <c r="B714" s="1"/>
      <c r="C714" s="1"/>
      <c r="D714" s="1"/>
      <c r="E714" s="1"/>
      <c r="F714" s="1"/>
      <c r="G714" s="2"/>
      <c r="H714" s="64"/>
      <c r="I714" s="66"/>
      <c r="J714" s="6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>
      <c r="A715" s="1"/>
      <c r="B715" s="1"/>
      <c r="C715" s="1"/>
      <c r="D715" s="1"/>
      <c r="E715" s="1"/>
      <c r="F715" s="1"/>
      <c r="G715" s="2"/>
      <c r="H715" s="64"/>
      <c r="I715" s="66"/>
      <c r="J715" s="6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>
      <c r="A716" s="1"/>
      <c r="B716" s="1"/>
      <c r="C716" s="1"/>
      <c r="D716" s="1"/>
      <c r="E716" s="1"/>
      <c r="F716" s="1"/>
      <c r="G716" s="2"/>
      <c r="H716" s="64"/>
      <c r="I716" s="66"/>
      <c r="J716" s="6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>
      <c r="A717" s="1"/>
      <c r="B717" s="1"/>
      <c r="C717" s="1"/>
      <c r="D717" s="1"/>
      <c r="E717" s="1"/>
      <c r="F717" s="1"/>
      <c r="G717" s="2"/>
      <c r="H717" s="64"/>
      <c r="I717" s="66"/>
      <c r="J717" s="6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>
      <c r="A718" s="1"/>
      <c r="B718" s="1"/>
      <c r="C718" s="1"/>
      <c r="D718" s="1"/>
      <c r="E718" s="1"/>
      <c r="F718" s="1"/>
      <c r="G718" s="2"/>
      <c r="H718" s="64"/>
      <c r="I718" s="66"/>
      <c r="J718" s="6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>
      <c r="A719" s="1"/>
      <c r="B719" s="1"/>
      <c r="C719" s="1"/>
      <c r="D719" s="1"/>
      <c r="E719" s="1"/>
      <c r="F719" s="1"/>
      <c r="G719" s="2"/>
      <c r="H719" s="64"/>
      <c r="I719" s="66"/>
      <c r="J719" s="6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>
      <c r="A720" s="1"/>
      <c r="B720" s="1"/>
      <c r="C720" s="1"/>
      <c r="D720" s="1"/>
      <c r="E720" s="1"/>
      <c r="F720" s="1"/>
      <c r="G720" s="2"/>
      <c r="H720" s="64"/>
      <c r="I720" s="66"/>
      <c r="J720" s="6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>
      <c r="A721" s="1"/>
      <c r="B721" s="1"/>
      <c r="C721" s="1"/>
      <c r="D721" s="1"/>
      <c r="E721" s="1"/>
      <c r="F721" s="1"/>
      <c r="G721" s="2"/>
      <c r="H721" s="64"/>
      <c r="I721" s="66"/>
      <c r="J721" s="6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>
      <c r="A722" s="1"/>
      <c r="B722" s="1"/>
      <c r="C722" s="1"/>
      <c r="D722" s="1"/>
      <c r="E722" s="1"/>
      <c r="F722" s="1"/>
      <c r="G722" s="2"/>
      <c r="H722" s="64"/>
      <c r="I722" s="66"/>
      <c r="J722" s="6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>
      <c r="A723" s="1"/>
      <c r="B723" s="1"/>
      <c r="C723" s="1"/>
      <c r="D723" s="1"/>
      <c r="E723" s="1"/>
      <c r="F723" s="1"/>
      <c r="G723" s="2"/>
      <c r="H723" s="64"/>
      <c r="I723" s="66"/>
      <c r="J723" s="6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>
      <c r="A724" s="1"/>
      <c r="B724" s="1"/>
      <c r="C724" s="1"/>
      <c r="D724" s="1"/>
      <c r="E724" s="1"/>
      <c r="F724" s="1"/>
      <c r="G724" s="2"/>
      <c r="H724" s="64"/>
      <c r="I724" s="66"/>
      <c r="J724" s="6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>
      <c r="A725" s="1"/>
      <c r="B725" s="1"/>
      <c r="C725" s="1"/>
      <c r="D725" s="1"/>
      <c r="E725" s="1"/>
      <c r="F725" s="1"/>
      <c r="G725" s="2"/>
      <c r="H725" s="64"/>
      <c r="I725" s="66"/>
      <c r="J725" s="6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>
      <c r="A726" s="1"/>
      <c r="B726" s="1"/>
      <c r="C726" s="1"/>
      <c r="D726" s="1"/>
      <c r="E726" s="1"/>
      <c r="F726" s="1"/>
      <c r="G726" s="2"/>
      <c r="H726" s="64"/>
      <c r="I726" s="66"/>
      <c r="J726" s="6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>
      <c r="A727" s="1"/>
      <c r="B727" s="1"/>
      <c r="C727" s="1"/>
      <c r="D727" s="1"/>
      <c r="E727" s="1"/>
      <c r="F727" s="1"/>
      <c r="G727" s="2"/>
      <c r="H727" s="64"/>
      <c r="I727" s="66"/>
      <c r="J727" s="6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>
      <c r="A728" s="1"/>
      <c r="B728" s="1"/>
      <c r="C728" s="1"/>
      <c r="D728" s="1"/>
      <c r="E728" s="1"/>
      <c r="F728" s="1"/>
      <c r="G728" s="2"/>
      <c r="H728" s="64"/>
      <c r="I728" s="66"/>
      <c r="J728" s="6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>
      <c r="A729" s="1"/>
      <c r="B729" s="1"/>
      <c r="C729" s="1"/>
      <c r="D729" s="1"/>
      <c r="E729" s="1"/>
      <c r="F729" s="1"/>
      <c r="G729" s="2"/>
      <c r="H729" s="64"/>
      <c r="I729" s="66"/>
      <c r="J729" s="6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>
      <c r="A730" s="1"/>
      <c r="B730" s="1"/>
      <c r="C730" s="1"/>
      <c r="D730" s="1"/>
      <c r="E730" s="1"/>
      <c r="F730" s="1"/>
      <c r="G730" s="2"/>
      <c r="H730" s="64"/>
      <c r="I730" s="66"/>
      <c r="J730" s="6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>
      <c r="A731" s="1"/>
      <c r="B731" s="1"/>
      <c r="C731" s="1"/>
      <c r="D731" s="1"/>
      <c r="E731" s="1"/>
      <c r="F731" s="1"/>
      <c r="G731" s="2"/>
      <c r="H731" s="64"/>
      <c r="I731" s="66"/>
      <c r="J731" s="6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>
      <c r="A732" s="1"/>
      <c r="B732" s="1"/>
      <c r="C732" s="1"/>
      <c r="D732" s="1"/>
      <c r="E732" s="1"/>
      <c r="F732" s="1"/>
      <c r="G732" s="2"/>
      <c r="H732" s="64"/>
      <c r="I732" s="66"/>
      <c r="J732" s="6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>
      <c r="A733" s="1"/>
      <c r="B733" s="1"/>
      <c r="C733" s="1"/>
      <c r="D733" s="1"/>
      <c r="E733" s="1"/>
      <c r="F733" s="1"/>
      <c r="G733" s="2"/>
      <c r="H733" s="64"/>
      <c r="I733" s="66"/>
      <c r="J733" s="6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>
      <c r="A734" s="1"/>
      <c r="B734" s="1"/>
      <c r="C734" s="1"/>
      <c r="D734" s="1"/>
      <c r="E734" s="1"/>
      <c r="F734" s="1"/>
      <c r="G734" s="2"/>
      <c r="H734" s="64"/>
      <c r="I734" s="66"/>
      <c r="J734" s="6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>
      <c r="A735" s="1"/>
      <c r="B735" s="1"/>
      <c r="C735" s="1"/>
      <c r="D735" s="1"/>
      <c r="E735" s="1"/>
      <c r="F735" s="1"/>
      <c r="G735" s="2"/>
      <c r="H735" s="64"/>
      <c r="I735" s="66"/>
      <c r="J735" s="6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>
      <c r="A736" s="1"/>
      <c r="B736" s="1"/>
      <c r="C736" s="1"/>
      <c r="D736" s="1"/>
      <c r="E736" s="1"/>
      <c r="F736" s="1"/>
      <c r="G736" s="2"/>
      <c r="H736" s="64"/>
      <c r="I736" s="66"/>
      <c r="J736" s="6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>
      <c r="A737" s="1"/>
      <c r="B737" s="1"/>
      <c r="C737" s="1"/>
      <c r="D737" s="1"/>
      <c r="E737" s="1"/>
      <c r="F737" s="1"/>
      <c r="G737" s="2"/>
      <c r="H737" s="64"/>
      <c r="I737" s="66"/>
      <c r="J737" s="6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>
      <c r="A738" s="1"/>
      <c r="B738" s="1"/>
      <c r="C738" s="1"/>
      <c r="D738" s="1"/>
      <c r="E738" s="1"/>
      <c r="F738" s="1"/>
      <c r="G738" s="2"/>
      <c r="H738" s="64"/>
      <c r="I738" s="66"/>
      <c r="J738" s="6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>
      <c r="A739" s="1"/>
      <c r="B739" s="1"/>
      <c r="C739" s="1"/>
      <c r="D739" s="1"/>
      <c r="E739" s="1"/>
      <c r="F739" s="1"/>
      <c r="G739" s="2"/>
      <c r="H739" s="64"/>
      <c r="I739" s="66"/>
      <c r="J739" s="6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>
      <c r="A740" s="1"/>
      <c r="B740" s="1"/>
      <c r="C740" s="1"/>
      <c r="D740" s="1"/>
      <c r="E740" s="1"/>
      <c r="F740" s="1"/>
      <c r="G740" s="2"/>
      <c r="H740" s="64"/>
      <c r="I740" s="66"/>
      <c r="J740" s="6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>
      <c r="A741" s="1"/>
      <c r="B741" s="1"/>
      <c r="C741" s="1"/>
      <c r="D741" s="1"/>
      <c r="E741" s="1"/>
      <c r="F741" s="1"/>
      <c r="G741" s="2"/>
      <c r="H741" s="64"/>
      <c r="I741" s="66"/>
      <c r="J741" s="6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>
      <c r="A742" s="1"/>
      <c r="B742" s="1"/>
      <c r="C742" s="1"/>
      <c r="D742" s="1"/>
      <c r="E742" s="1"/>
      <c r="F742" s="1"/>
      <c r="G742" s="2"/>
      <c r="H742" s="64"/>
      <c r="I742" s="66"/>
      <c r="J742" s="6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>
      <c r="A743" s="1"/>
      <c r="B743" s="1"/>
      <c r="C743" s="1"/>
      <c r="D743" s="1"/>
      <c r="E743" s="1"/>
      <c r="F743" s="1"/>
      <c r="G743" s="2"/>
      <c r="H743" s="64"/>
      <c r="I743" s="66"/>
      <c r="J743" s="6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>
      <c r="A744" s="1"/>
      <c r="B744" s="1"/>
      <c r="C744" s="1"/>
      <c r="D744" s="1"/>
      <c r="E744" s="1"/>
      <c r="F744" s="1"/>
      <c r="G744" s="2"/>
      <c r="H744" s="64"/>
      <c r="I744" s="66"/>
      <c r="J744" s="6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>
      <c r="A745" s="1"/>
      <c r="B745" s="1"/>
      <c r="C745" s="1"/>
      <c r="D745" s="1"/>
      <c r="E745" s="1"/>
      <c r="F745" s="1"/>
      <c r="G745" s="2"/>
      <c r="H745" s="64"/>
      <c r="I745" s="66"/>
      <c r="J745" s="6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>
      <c r="A746" s="1"/>
      <c r="B746" s="1"/>
      <c r="C746" s="1"/>
      <c r="D746" s="1"/>
      <c r="E746" s="1"/>
      <c r="F746" s="1"/>
      <c r="G746" s="2"/>
      <c r="H746" s="64"/>
      <c r="I746" s="66"/>
      <c r="J746" s="6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>
      <c r="A747" s="1"/>
      <c r="B747" s="1"/>
      <c r="C747" s="1"/>
      <c r="D747" s="1"/>
      <c r="E747" s="1"/>
      <c r="F747" s="1"/>
      <c r="G747" s="2"/>
      <c r="H747" s="64"/>
      <c r="I747" s="66"/>
      <c r="J747" s="6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>
      <c r="A748" s="1"/>
      <c r="B748" s="1"/>
      <c r="C748" s="1"/>
      <c r="D748" s="1"/>
      <c r="E748" s="1"/>
      <c r="F748" s="1"/>
      <c r="G748" s="2"/>
      <c r="H748" s="64"/>
      <c r="I748" s="66"/>
      <c r="J748" s="6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>
      <c r="A749" s="1"/>
      <c r="B749" s="1"/>
      <c r="C749" s="1"/>
      <c r="D749" s="1"/>
      <c r="E749" s="1"/>
      <c r="F749" s="1"/>
      <c r="G749" s="2"/>
      <c r="H749" s="64"/>
      <c r="I749" s="66"/>
      <c r="J749" s="6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>
      <c r="A750" s="1"/>
      <c r="B750" s="1"/>
      <c r="C750" s="1"/>
      <c r="D750" s="1"/>
      <c r="E750" s="1"/>
      <c r="F750" s="1"/>
      <c r="G750" s="2"/>
      <c r="H750" s="64"/>
      <c r="I750" s="66"/>
      <c r="J750" s="6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>
      <c r="A751" s="1"/>
      <c r="B751" s="1"/>
      <c r="C751" s="1"/>
      <c r="D751" s="1"/>
      <c r="E751" s="1"/>
      <c r="F751" s="1"/>
      <c r="G751" s="2"/>
      <c r="H751" s="64"/>
      <c r="I751" s="66"/>
      <c r="J751" s="6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>
      <c r="A752" s="1"/>
      <c r="B752" s="1"/>
      <c r="C752" s="1"/>
      <c r="D752" s="1"/>
      <c r="E752" s="1"/>
      <c r="F752" s="1"/>
      <c r="G752" s="2"/>
      <c r="H752" s="64"/>
      <c r="I752" s="66"/>
      <c r="J752" s="6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>
      <c r="A753" s="1"/>
      <c r="B753" s="1"/>
      <c r="C753" s="1"/>
      <c r="D753" s="1"/>
      <c r="E753" s="1"/>
      <c r="F753" s="1"/>
      <c r="G753" s="2"/>
      <c r="H753" s="64"/>
      <c r="I753" s="66"/>
      <c r="J753" s="6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>
      <c r="A754" s="1"/>
      <c r="B754" s="1"/>
      <c r="C754" s="1"/>
      <c r="D754" s="1"/>
      <c r="E754" s="1"/>
      <c r="F754" s="1"/>
      <c r="G754" s="2"/>
      <c r="H754" s="64"/>
      <c r="I754" s="66"/>
      <c r="J754" s="6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>
      <c r="A755" s="1"/>
      <c r="B755" s="1"/>
      <c r="C755" s="1"/>
      <c r="D755" s="1"/>
      <c r="E755" s="1"/>
      <c r="F755" s="1"/>
      <c r="G755" s="2"/>
      <c r="H755" s="64"/>
      <c r="I755" s="66"/>
      <c r="J755" s="6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>
      <c r="A756" s="1"/>
      <c r="B756" s="1"/>
      <c r="C756" s="1"/>
      <c r="D756" s="1"/>
      <c r="E756" s="1"/>
      <c r="F756" s="1"/>
      <c r="G756" s="2"/>
      <c r="H756" s="64"/>
      <c r="I756" s="66"/>
      <c r="J756" s="6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>
      <c r="A757" s="1"/>
      <c r="B757" s="1"/>
      <c r="C757" s="1"/>
      <c r="D757" s="1"/>
      <c r="E757" s="1"/>
      <c r="F757" s="1"/>
      <c r="G757" s="2"/>
      <c r="H757" s="64"/>
      <c r="I757" s="66"/>
      <c r="J757" s="6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>
      <c r="A758" s="1"/>
      <c r="B758" s="1"/>
      <c r="C758" s="1"/>
      <c r="D758" s="1"/>
      <c r="E758" s="1"/>
      <c r="F758" s="1"/>
      <c r="G758" s="2"/>
      <c r="H758" s="64"/>
      <c r="I758" s="66"/>
      <c r="J758" s="6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>
      <c r="A759" s="1"/>
      <c r="B759" s="1"/>
      <c r="C759" s="1"/>
      <c r="D759" s="1"/>
      <c r="E759" s="1"/>
      <c r="F759" s="1"/>
      <c r="G759" s="2"/>
      <c r="H759" s="64"/>
      <c r="I759" s="66"/>
      <c r="J759" s="6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>
      <c r="A760" s="1"/>
      <c r="B760" s="1"/>
      <c r="C760" s="1"/>
      <c r="D760" s="1"/>
      <c r="E760" s="1"/>
      <c r="F760" s="1"/>
      <c r="G760" s="2"/>
      <c r="H760" s="64"/>
      <c r="I760" s="66"/>
      <c r="J760" s="6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>
      <c r="A761" s="1"/>
      <c r="B761" s="1"/>
      <c r="C761" s="1"/>
      <c r="D761" s="1"/>
      <c r="E761" s="1"/>
      <c r="F761" s="1"/>
      <c r="G761" s="2"/>
      <c r="H761" s="64"/>
      <c r="I761" s="66"/>
      <c r="J761" s="6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>
      <c r="A762" s="1"/>
      <c r="B762" s="1"/>
      <c r="C762" s="1"/>
      <c r="D762" s="1"/>
      <c r="E762" s="1"/>
      <c r="F762" s="1"/>
      <c r="G762" s="2"/>
      <c r="H762" s="64"/>
      <c r="I762" s="66"/>
      <c r="J762" s="6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>
      <c r="A763" s="1"/>
      <c r="B763" s="1"/>
      <c r="C763" s="1"/>
      <c r="D763" s="1"/>
      <c r="E763" s="1"/>
      <c r="F763" s="1"/>
      <c r="G763" s="2"/>
      <c r="H763" s="64"/>
      <c r="I763" s="66"/>
      <c r="J763" s="6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>
      <c r="A764" s="1"/>
      <c r="B764" s="1"/>
      <c r="C764" s="1"/>
      <c r="D764" s="1"/>
      <c r="E764" s="1"/>
      <c r="F764" s="1"/>
      <c r="G764" s="2"/>
      <c r="H764" s="64"/>
      <c r="I764" s="66"/>
      <c r="J764" s="6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>
      <c r="A765" s="1"/>
      <c r="B765" s="1"/>
      <c r="C765" s="1"/>
      <c r="D765" s="1"/>
      <c r="E765" s="1"/>
      <c r="F765" s="1"/>
      <c r="G765" s="2"/>
      <c r="H765" s="64"/>
      <c r="I765" s="66"/>
      <c r="J765" s="6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>
      <c r="A766" s="1"/>
      <c r="B766" s="1"/>
      <c r="C766" s="1"/>
      <c r="D766" s="1"/>
      <c r="E766" s="1"/>
      <c r="F766" s="1"/>
      <c r="G766" s="2"/>
      <c r="H766" s="64"/>
      <c r="I766" s="66"/>
      <c r="J766" s="6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>
      <c r="A767" s="1"/>
      <c r="B767" s="1"/>
      <c r="C767" s="1"/>
      <c r="D767" s="1"/>
      <c r="E767" s="1"/>
      <c r="F767" s="1"/>
      <c r="G767" s="2"/>
      <c r="H767" s="64"/>
      <c r="I767" s="66"/>
      <c r="J767" s="6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>
      <c r="A768" s="1"/>
      <c r="B768" s="1"/>
      <c r="C768" s="1"/>
      <c r="D768" s="1"/>
      <c r="E768" s="1"/>
      <c r="F768" s="1"/>
      <c r="G768" s="2"/>
      <c r="H768" s="64"/>
      <c r="I768" s="66"/>
      <c r="J768" s="6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>
      <c r="A769" s="1"/>
      <c r="B769" s="1"/>
      <c r="C769" s="1"/>
      <c r="D769" s="1"/>
      <c r="E769" s="1"/>
      <c r="F769" s="1"/>
      <c r="G769" s="2"/>
      <c r="H769" s="64"/>
      <c r="I769" s="66"/>
      <c r="J769" s="6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>
      <c r="A770" s="1"/>
      <c r="B770" s="1"/>
      <c r="C770" s="1"/>
      <c r="D770" s="1"/>
      <c r="E770" s="1"/>
      <c r="F770" s="1"/>
      <c r="G770" s="2"/>
      <c r="H770" s="64"/>
      <c r="I770" s="66"/>
      <c r="J770" s="6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>
      <c r="A771" s="1"/>
      <c r="B771" s="1"/>
      <c r="C771" s="1"/>
      <c r="D771" s="1"/>
      <c r="E771" s="1"/>
      <c r="F771" s="1"/>
      <c r="G771" s="2"/>
      <c r="H771" s="64"/>
      <c r="I771" s="66"/>
      <c r="J771" s="6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>
      <c r="A772" s="1"/>
      <c r="B772" s="1"/>
      <c r="C772" s="1"/>
      <c r="D772" s="1"/>
      <c r="E772" s="1"/>
      <c r="F772" s="1"/>
      <c r="G772" s="2"/>
      <c r="H772" s="64"/>
      <c r="I772" s="66"/>
      <c r="J772" s="6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>
      <c r="A773" s="1"/>
      <c r="B773" s="1"/>
      <c r="C773" s="1"/>
      <c r="D773" s="1"/>
      <c r="E773" s="1"/>
      <c r="F773" s="1"/>
      <c r="G773" s="2"/>
      <c r="H773" s="64"/>
      <c r="I773" s="66"/>
      <c r="J773" s="6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>
      <c r="A774" s="1"/>
      <c r="B774" s="1"/>
      <c r="C774" s="1"/>
      <c r="D774" s="1"/>
      <c r="E774" s="1"/>
      <c r="F774" s="1"/>
      <c r="G774" s="2"/>
      <c r="H774" s="64"/>
      <c r="I774" s="66"/>
      <c r="J774" s="6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>
      <c r="A775" s="1"/>
      <c r="B775" s="1"/>
      <c r="C775" s="1"/>
      <c r="D775" s="1"/>
      <c r="E775" s="1"/>
      <c r="F775" s="1"/>
      <c r="G775" s="2"/>
      <c r="H775" s="64"/>
      <c r="I775" s="66"/>
      <c r="J775" s="6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>
      <c r="A776" s="1"/>
      <c r="B776" s="1"/>
      <c r="C776" s="1"/>
      <c r="D776" s="1"/>
      <c r="E776" s="1"/>
      <c r="F776" s="1"/>
      <c r="G776" s="2"/>
      <c r="H776" s="64"/>
      <c r="I776" s="66"/>
      <c r="J776" s="6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>
      <c r="A777" s="1"/>
      <c r="B777" s="1"/>
      <c r="C777" s="1"/>
      <c r="D777" s="1"/>
      <c r="E777" s="1"/>
      <c r="F777" s="1"/>
      <c r="G777" s="2"/>
      <c r="H777" s="64"/>
      <c r="I777" s="66"/>
      <c r="J777" s="6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>
      <c r="A778" s="1"/>
      <c r="B778" s="1"/>
      <c r="C778" s="1"/>
      <c r="D778" s="1"/>
      <c r="E778" s="1"/>
      <c r="F778" s="1"/>
      <c r="G778" s="2"/>
      <c r="H778" s="64"/>
      <c r="I778" s="66"/>
      <c r="J778" s="6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>
      <c r="A779" s="1"/>
      <c r="B779" s="1"/>
      <c r="C779" s="1"/>
      <c r="D779" s="1"/>
      <c r="E779" s="1"/>
      <c r="F779" s="1"/>
      <c r="G779" s="2"/>
      <c r="H779" s="64"/>
      <c r="I779" s="66"/>
      <c r="J779" s="6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>
      <c r="A780" s="1"/>
      <c r="B780" s="1"/>
      <c r="C780" s="1"/>
      <c r="D780" s="1"/>
      <c r="E780" s="1"/>
      <c r="F780" s="1"/>
      <c r="G780" s="2"/>
      <c r="H780" s="64"/>
      <c r="I780" s="66"/>
      <c r="J780" s="6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>
      <c r="A781" s="1"/>
      <c r="B781" s="1"/>
      <c r="C781" s="1"/>
      <c r="D781" s="1"/>
      <c r="E781" s="1"/>
      <c r="F781" s="1"/>
      <c r="G781" s="2"/>
      <c r="H781" s="64"/>
      <c r="I781" s="66"/>
      <c r="J781" s="6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>
      <c r="A782" s="1"/>
      <c r="B782" s="1"/>
      <c r="C782" s="1"/>
      <c r="D782" s="1"/>
      <c r="E782" s="1"/>
      <c r="F782" s="1"/>
      <c r="G782" s="2"/>
      <c r="H782" s="64"/>
      <c r="I782" s="66"/>
      <c r="J782" s="6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>
      <c r="A783" s="1"/>
      <c r="B783" s="1"/>
      <c r="C783" s="1"/>
      <c r="D783" s="1"/>
      <c r="E783" s="1"/>
      <c r="F783" s="1"/>
      <c r="G783" s="2"/>
      <c r="H783" s="64"/>
      <c r="I783" s="66"/>
      <c r="J783" s="6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>
      <c r="A784" s="1"/>
      <c r="B784" s="1"/>
      <c r="C784" s="1"/>
      <c r="D784" s="1"/>
      <c r="E784" s="1"/>
      <c r="F784" s="1"/>
      <c r="G784" s="2"/>
      <c r="H784" s="64"/>
      <c r="I784" s="66"/>
      <c r="J784" s="6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>
      <c r="A785" s="1"/>
      <c r="B785" s="1"/>
      <c r="C785" s="1"/>
      <c r="D785" s="1"/>
      <c r="E785" s="1"/>
      <c r="F785" s="1"/>
      <c r="G785" s="2"/>
      <c r="H785" s="64"/>
      <c r="I785" s="66"/>
      <c r="J785" s="6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>
      <c r="A786" s="1"/>
      <c r="B786" s="1"/>
      <c r="C786" s="1"/>
      <c r="D786" s="1"/>
      <c r="E786" s="1"/>
      <c r="F786" s="1"/>
      <c r="G786" s="2"/>
      <c r="H786" s="64"/>
      <c r="I786" s="66"/>
      <c r="J786" s="6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>
      <c r="A787" s="1"/>
      <c r="B787" s="1"/>
      <c r="C787" s="1"/>
      <c r="D787" s="1"/>
      <c r="E787" s="1"/>
      <c r="F787" s="1"/>
      <c r="G787" s="2"/>
      <c r="H787" s="64"/>
      <c r="I787" s="66"/>
      <c r="J787" s="6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>
      <c r="A788" s="1"/>
      <c r="B788" s="1"/>
      <c r="C788" s="1"/>
      <c r="D788" s="1"/>
      <c r="E788" s="1"/>
      <c r="F788" s="1"/>
      <c r="G788" s="2"/>
      <c r="H788" s="64"/>
      <c r="I788" s="66"/>
      <c r="J788" s="6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>
      <c r="A789" s="1"/>
      <c r="B789" s="1"/>
      <c r="C789" s="1"/>
      <c r="D789" s="1"/>
      <c r="E789" s="1"/>
      <c r="F789" s="1"/>
      <c r="G789" s="2"/>
      <c r="H789" s="64"/>
      <c r="I789" s="66"/>
      <c r="J789" s="6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>
      <c r="A790" s="1"/>
      <c r="B790" s="1"/>
      <c r="C790" s="1"/>
      <c r="D790" s="1"/>
      <c r="E790" s="1"/>
      <c r="F790" s="1"/>
      <c r="G790" s="2"/>
      <c r="H790" s="64"/>
      <c r="I790" s="66"/>
      <c r="J790" s="6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>
      <c r="A791" s="1"/>
      <c r="B791" s="1"/>
      <c r="C791" s="1"/>
      <c r="D791" s="1"/>
      <c r="E791" s="1"/>
      <c r="F791" s="1"/>
      <c r="G791" s="2"/>
      <c r="H791" s="64"/>
      <c r="I791" s="66"/>
      <c r="J791" s="6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>
      <c r="A792" s="1"/>
      <c r="B792" s="1"/>
      <c r="C792" s="1"/>
      <c r="D792" s="1"/>
      <c r="E792" s="1"/>
      <c r="F792" s="1"/>
      <c r="G792" s="2"/>
      <c r="H792" s="64"/>
      <c r="I792" s="66"/>
      <c r="J792" s="6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>
      <c r="A793" s="1"/>
      <c r="B793" s="1"/>
      <c r="C793" s="1"/>
      <c r="D793" s="1"/>
      <c r="E793" s="1"/>
      <c r="F793" s="1"/>
      <c r="G793" s="2"/>
      <c r="H793" s="64"/>
      <c r="I793" s="66"/>
      <c r="J793" s="6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>
      <c r="A794" s="1"/>
      <c r="B794" s="1"/>
      <c r="C794" s="1"/>
      <c r="D794" s="1"/>
      <c r="E794" s="1"/>
      <c r="F794" s="1"/>
      <c r="G794" s="2"/>
      <c r="H794" s="64"/>
      <c r="I794" s="66"/>
      <c r="J794" s="6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>
      <c r="A795" s="1"/>
      <c r="B795" s="1"/>
      <c r="C795" s="1"/>
      <c r="D795" s="1"/>
      <c r="E795" s="1"/>
      <c r="F795" s="1"/>
      <c r="G795" s="2"/>
      <c r="H795" s="64"/>
      <c r="I795" s="66"/>
      <c r="J795" s="6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>
      <c r="A796" s="1"/>
      <c r="B796" s="1"/>
      <c r="C796" s="1"/>
      <c r="D796" s="1"/>
      <c r="E796" s="1"/>
      <c r="F796" s="1"/>
      <c r="G796" s="2"/>
      <c r="H796" s="64"/>
      <c r="I796" s="66"/>
      <c r="J796" s="6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>
      <c r="A797" s="1"/>
      <c r="B797" s="1"/>
      <c r="C797" s="1"/>
      <c r="D797" s="1"/>
      <c r="E797" s="1"/>
      <c r="F797" s="1"/>
      <c r="G797" s="2"/>
      <c r="H797" s="64"/>
      <c r="I797" s="66"/>
      <c r="J797" s="6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>
      <c r="A798" s="1"/>
      <c r="B798" s="1"/>
      <c r="C798" s="1"/>
      <c r="D798" s="1"/>
      <c r="E798" s="1"/>
      <c r="F798" s="1"/>
      <c r="G798" s="2"/>
      <c r="H798" s="64"/>
      <c r="I798" s="66"/>
      <c r="J798" s="6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>
      <c r="A799" s="1"/>
      <c r="B799" s="1"/>
      <c r="C799" s="1"/>
      <c r="D799" s="1"/>
      <c r="E799" s="1"/>
      <c r="F799" s="1"/>
      <c r="G799" s="2"/>
      <c r="H799" s="64"/>
      <c r="I799" s="66"/>
      <c r="J799" s="6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>
      <c r="A800" s="1"/>
      <c r="B800" s="1"/>
      <c r="C800" s="1"/>
      <c r="D800" s="1"/>
      <c r="E800" s="1"/>
      <c r="F800" s="1"/>
      <c r="G800" s="2"/>
      <c r="H800" s="64"/>
      <c r="I800" s="66"/>
      <c r="J800" s="6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>
      <c r="A801" s="1"/>
      <c r="B801" s="1"/>
      <c r="C801" s="1"/>
      <c r="D801" s="1"/>
      <c r="E801" s="1"/>
      <c r="F801" s="1"/>
      <c r="G801" s="2"/>
      <c r="H801" s="64"/>
      <c r="I801" s="66"/>
      <c r="J801" s="6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>
      <c r="A802" s="1"/>
      <c r="B802" s="1"/>
      <c r="C802" s="1"/>
      <c r="D802" s="1"/>
      <c r="E802" s="1"/>
      <c r="F802" s="1"/>
      <c r="G802" s="2"/>
      <c r="H802" s="64"/>
      <c r="I802" s="66"/>
      <c r="J802" s="6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>
      <c r="A803" s="1"/>
      <c r="B803" s="1"/>
      <c r="C803" s="1"/>
      <c r="D803" s="1"/>
      <c r="E803" s="1"/>
      <c r="F803" s="1"/>
      <c r="G803" s="2"/>
      <c r="H803" s="64"/>
      <c r="I803" s="66"/>
      <c r="J803" s="6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>
      <c r="A804" s="1"/>
      <c r="B804" s="1"/>
      <c r="C804" s="1"/>
      <c r="D804" s="1"/>
      <c r="E804" s="1"/>
      <c r="F804" s="1"/>
      <c r="G804" s="2"/>
      <c r="H804" s="64"/>
      <c r="I804" s="66"/>
      <c r="J804" s="6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>
      <c r="A805" s="1"/>
      <c r="B805" s="1"/>
      <c r="C805" s="1"/>
      <c r="D805" s="1"/>
      <c r="E805" s="1"/>
      <c r="F805" s="1"/>
      <c r="G805" s="2"/>
      <c r="H805" s="64"/>
      <c r="I805" s="66"/>
      <c r="J805" s="6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>
      <c r="A806" s="1"/>
      <c r="B806" s="1"/>
      <c r="C806" s="1"/>
      <c r="D806" s="1"/>
      <c r="E806" s="1"/>
      <c r="F806" s="1"/>
      <c r="G806" s="2"/>
      <c r="H806" s="64"/>
      <c r="I806" s="66"/>
      <c r="J806" s="6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>
      <c r="A807" s="1"/>
      <c r="B807" s="1"/>
      <c r="C807" s="1"/>
      <c r="D807" s="1"/>
      <c r="E807" s="1"/>
      <c r="F807" s="1"/>
      <c r="G807" s="2"/>
      <c r="H807" s="64"/>
      <c r="I807" s="66"/>
      <c r="J807" s="6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>
      <c r="A808" s="1"/>
      <c r="B808" s="1"/>
      <c r="C808" s="1"/>
      <c r="D808" s="1"/>
      <c r="E808" s="1"/>
      <c r="F808" s="1"/>
      <c r="G808" s="2"/>
      <c r="H808" s="64"/>
      <c r="I808" s="66"/>
      <c r="J808" s="6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>
      <c r="A809" s="1"/>
      <c r="B809" s="1"/>
      <c r="C809" s="1"/>
      <c r="D809" s="1"/>
      <c r="E809" s="1"/>
      <c r="F809" s="1"/>
      <c r="G809" s="2"/>
      <c r="H809" s="64"/>
      <c r="I809" s="66"/>
      <c r="J809" s="6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>
      <c r="A810" s="1"/>
      <c r="B810" s="1"/>
      <c r="C810" s="1"/>
      <c r="D810" s="1"/>
      <c r="E810" s="1"/>
      <c r="F810" s="1"/>
      <c r="G810" s="2"/>
      <c r="H810" s="64"/>
      <c r="I810" s="66"/>
      <c r="J810" s="6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>
      <c r="A811" s="1"/>
      <c r="B811" s="1"/>
      <c r="C811" s="1"/>
      <c r="D811" s="1"/>
      <c r="E811" s="1"/>
      <c r="F811" s="1"/>
      <c r="G811" s="2"/>
      <c r="H811" s="64"/>
      <c r="I811" s="66"/>
      <c r="J811" s="6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>
      <c r="A812" s="1"/>
      <c r="B812" s="1"/>
      <c r="C812" s="1"/>
      <c r="D812" s="1"/>
      <c r="E812" s="1"/>
      <c r="F812" s="1"/>
      <c r="G812" s="2"/>
      <c r="H812" s="64"/>
      <c r="I812" s="66"/>
      <c r="J812" s="6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>
      <c r="A813" s="1"/>
      <c r="B813" s="1"/>
      <c r="C813" s="1"/>
      <c r="D813" s="1"/>
      <c r="E813" s="1"/>
      <c r="F813" s="1"/>
      <c r="G813" s="2"/>
      <c r="H813" s="64"/>
      <c r="I813" s="66"/>
      <c r="J813" s="6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>
      <c r="A814" s="1"/>
      <c r="B814" s="1"/>
      <c r="C814" s="1"/>
      <c r="D814" s="1"/>
      <c r="E814" s="1"/>
      <c r="F814" s="1"/>
      <c r="G814" s="2"/>
      <c r="H814" s="64"/>
      <c r="I814" s="66"/>
      <c r="J814" s="6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>
      <c r="A815" s="1"/>
      <c r="B815" s="1"/>
      <c r="C815" s="1"/>
      <c r="D815" s="1"/>
      <c r="E815" s="1"/>
      <c r="F815" s="1"/>
      <c r="G815" s="2"/>
      <c r="H815" s="64"/>
      <c r="I815" s="66"/>
      <c r="J815" s="6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>
      <c r="A816" s="1"/>
      <c r="B816" s="1"/>
      <c r="C816" s="1"/>
      <c r="D816" s="1"/>
      <c r="E816" s="1"/>
      <c r="F816" s="1"/>
      <c r="G816" s="2"/>
      <c r="H816" s="64"/>
      <c r="I816" s="66"/>
      <c r="J816" s="6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>
      <c r="A817" s="1"/>
      <c r="B817" s="1"/>
      <c r="C817" s="1"/>
      <c r="D817" s="1"/>
      <c r="E817" s="1"/>
      <c r="F817" s="1"/>
      <c r="G817" s="2"/>
      <c r="H817" s="64"/>
      <c r="I817" s="66"/>
      <c r="J817" s="6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>
      <c r="A818" s="1"/>
      <c r="B818" s="1"/>
      <c r="C818" s="1"/>
      <c r="D818" s="1"/>
      <c r="E818" s="1"/>
      <c r="F818" s="1"/>
      <c r="G818" s="2"/>
      <c r="H818" s="64"/>
      <c r="I818" s="66"/>
      <c r="J818" s="6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>
      <c r="A819" s="1"/>
      <c r="B819" s="1"/>
      <c r="C819" s="1"/>
      <c r="D819" s="1"/>
      <c r="E819" s="1"/>
      <c r="F819" s="1"/>
      <c r="G819" s="2"/>
      <c r="H819" s="64"/>
      <c r="I819" s="66"/>
      <c r="J819" s="6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>
      <c r="A820" s="1"/>
      <c r="B820" s="1"/>
      <c r="C820" s="1"/>
      <c r="D820" s="1"/>
      <c r="E820" s="1"/>
      <c r="F820" s="1"/>
      <c r="G820" s="2"/>
      <c r="H820" s="64"/>
      <c r="I820" s="66"/>
      <c r="J820" s="6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>
      <c r="A821" s="1"/>
      <c r="B821" s="1"/>
      <c r="C821" s="1"/>
      <c r="D821" s="1"/>
      <c r="E821" s="1"/>
      <c r="F821" s="1"/>
      <c r="G821" s="2"/>
      <c r="H821" s="64"/>
      <c r="I821" s="66"/>
      <c r="J821" s="6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>
      <c r="A822" s="1"/>
      <c r="B822" s="1"/>
      <c r="C822" s="1"/>
      <c r="D822" s="1"/>
      <c r="E822" s="1"/>
      <c r="F822" s="1"/>
      <c r="G822" s="2"/>
      <c r="H822" s="64"/>
      <c r="I822" s="66"/>
      <c r="J822" s="6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>
      <c r="A823" s="1"/>
      <c r="B823" s="1"/>
      <c r="C823" s="1"/>
      <c r="D823" s="1"/>
      <c r="E823" s="1"/>
      <c r="F823" s="1"/>
      <c r="G823" s="2"/>
      <c r="H823" s="64"/>
      <c r="I823" s="66"/>
      <c r="J823" s="6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>
      <c r="A824" s="1"/>
      <c r="B824" s="1"/>
      <c r="C824" s="1"/>
      <c r="D824" s="1"/>
      <c r="E824" s="1"/>
      <c r="F824" s="1"/>
      <c r="G824" s="2"/>
      <c r="H824" s="64"/>
      <c r="I824" s="66"/>
      <c r="J824" s="6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>
      <c r="A825" s="1"/>
      <c r="B825" s="1"/>
      <c r="C825" s="1"/>
      <c r="D825" s="1"/>
      <c r="E825" s="1"/>
      <c r="F825" s="1"/>
      <c r="G825" s="2"/>
      <c r="H825" s="64"/>
      <c r="I825" s="66"/>
      <c r="J825" s="6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>
      <c r="A826" s="1"/>
      <c r="B826" s="1"/>
      <c r="C826" s="1"/>
      <c r="D826" s="1"/>
      <c r="E826" s="1"/>
      <c r="F826" s="1"/>
      <c r="G826" s="2"/>
      <c r="H826" s="64"/>
      <c r="I826" s="66"/>
      <c r="J826" s="6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>
      <c r="A827" s="1"/>
      <c r="B827" s="1"/>
      <c r="C827" s="1"/>
      <c r="D827" s="1"/>
      <c r="E827" s="1"/>
      <c r="F827" s="1"/>
      <c r="G827" s="2"/>
      <c r="H827" s="64"/>
      <c r="I827" s="66"/>
      <c r="J827" s="6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>
      <c r="A828" s="1"/>
      <c r="B828" s="1"/>
      <c r="C828" s="1"/>
      <c r="D828" s="1"/>
      <c r="E828" s="1"/>
      <c r="F828" s="1"/>
      <c r="G828" s="2"/>
      <c r="H828" s="64"/>
      <c r="I828" s="66"/>
      <c r="J828" s="6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>
      <c r="A829" s="1"/>
      <c r="B829" s="1"/>
      <c r="C829" s="1"/>
      <c r="D829" s="1"/>
      <c r="E829" s="1"/>
      <c r="F829" s="1"/>
      <c r="G829" s="2"/>
      <c r="H829" s="64"/>
      <c r="I829" s="66"/>
      <c r="J829" s="6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>
      <c r="A830" s="1"/>
      <c r="B830" s="1"/>
      <c r="C830" s="1"/>
      <c r="D830" s="1"/>
      <c r="E830" s="1"/>
      <c r="F830" s="1"/>
      <c r="G830" s="2"/>
      <c r="H830" s="64"/>
      <c r="I830" s="66"/>
      <c r="J830" s="6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>
      <c r="A831" s="1"/>
      <c r="B831" s="1"/>
      <c r="C831" s="1"/>
      <c r="D831" s="1"/>
      <c r="E831" s="1"/>
      <c r="F831" s="1"/>
      <c r="G831" s="2"/>
      <c r="H831" s="64"/>
      <c r="I831" s="66"/>
      <c r="J831" s="6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>
      <c r="A832" s="1"/>
      <c r="B832" s="1"/>
      <c r="C832" s="1"/>
      <c r="D832" s="1"/>
      <c r="E832" s="1"/>
      <c r="F832" s="1"/>
      <c r="G832" s="2"/>
      <c r="H832" s="64"/>
      <c r="I832" s="66"/>
      <c r="J832" s="6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>
      <c r="A833" s="1"/>
      <c r="B833" s="1"/>
      <c r="C833" s="1"/>
      <c r="D833" s="1"/>
      <c r="E833" s="1"/>
      <c r="F833" s="1"/>
      <c r="G833" s="2"/>
      <c r="H833" s="64"/>
      <c r="I833" s="66"/>
      <c r="J833" s="6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>
      <c r="A834" s="1"/>
      <c r="B834" s="1"/>
      <c r="C834" s="1"/>
      <c r="D834" s="1"/>
      <c r="E834" s="1"/>
      <c r="F834" s="1"/>
      <c r="G834" s="2"/>
      <c r="H834" s="64"/>
      <c r="I834" s="66"/>
      <c r="J834" s="6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>
      <c r="A835" s="1"/>
      <c r="B835" s="1"/>
      <c r="C835" s="1"/>
      <c r="D835" s="1"/>
      <c r="E835" s="1"/>
      <c r="F835" s="1"/>
      <c r="G835" s="2"/>
      <c r="H835" s="64"/>
      <c r="I835" s="66"/>
      <c r="J835" s="6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>
      <c r="A836" s="1"/>
      <c r="B836" s="1"/>
      <c r="C836" s="1"/>
      <c r="D836" s="1"/>
      <c r="E836" s="1"/>
      <c r="F836" s="1"/>
      <c r="G836" s="2"/>
      <c r="H836" s="64"/>
      <c r="I836" s="66"/>
      <c r="J836" s="6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>
      <c r="A837" s="1"/>
      <c r="B837" s="1"/>
      <c r="C837" s="1"/>
      <c r="D837" s="1"/>
      <c r="E837" s="1"/>
      <c r="F837" s="1"/>
      <c r="G837" s="2"/>
      <c r="H837" s="64"/>
      <c r="I837" s="66"/>
      <c r="J837" s="6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>
      <c r="A838" s="1"/>
      <c r="B838" s="1"/>
      <c r="C838" s="1"/>
      <c r="D838" s="1"/>
      <c r="E838" s="1"/>
      <c r="F838" s="1"/>
      <c r="G838" s="2"/>
      <c r="H838" s="64"/>
      <c r="I838" s="66"/>
      <c r="J838" s="6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>
      <c r="A839" s="1"/>
      <c r="B839" s="1"/>
      <c r="C839" s="1"/>
      <c r="D839" s="1"/>
      <c r="E839" s="1"/>
      <c r="F839" s="1"/>
      <c r="G839" s="2"/>
      <c r="H839" s="64"/>
      <c r="I839" s="66"/>
      <c r="J839" s="6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>
      <c r="A840" s="1"/>
      <c r="B840" s="1"/>
      <c r="C840" s="1"/>
      <c r="D840" s="1"/>
      <c r="E840" s="1"/>
      <c r="F840" s="1"/>
      <c r="G840" s="2"/>
      <c r="H840" s="64"/>
      <c r="I840" s="66"/>
      <c r="J840" s="6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>
      <c r="A841" s="1"/>
      <c r="B841" s="1"/>
      <c r="C841" s="1"/>
      <c r="D841" s="1"/>
      <c r="E841" s="1"/>
      <c r="F841" s="1"/>
      <c r="G841" s="2"/>
      <c r="H841" s="64"/>
      <c r="I841" s="66"/>
      <c r="J841" s="6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>
      <c r="A842" s="1"/>
      <c r="B842" s="1"/>
      <c r="C842" s="1"/>
      <c r="D842" s="1"/>
      <c r="E842" s="1"/>
      <c r="F842" s="1"/>
      <c r="G842" s="2"/>
      <c r="H842" s="64"/>
      <c r="I842" s="66"/>
      <c r="J842" s="6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>
      <c r="A843" s="1"/>
      <c r="B843" s="1"/>
      <c r="C843" s="1"/>
      <c r="D843" s="1"/>
      <c r="E843" s="1"/>
      <c r="F843" s="1"/>
      <c r="G843" s="2"/>
      <c r="H843" s="64"/>
      <c r="I843" s="66"/>
      <c r="J843" s="6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>
      <c r="A844" s="1"/>
      <c r="B844" s="1"/>
      <c r="C844" s="1"/>
      <c r="D844" s="1"/>
      <c r="E844" s="1"/>
      <c r="F844" s="1"/>
      <c r="G844" s="2"/>
      <c r="H844" s="64"/>
      <c r="I844" s="66"/>
      <c r="J844" s="6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>
      <c r="A845" s="1"/>
      <c r="B845" s="1"/>
      <c r="C845" s="1"/>
      <c r="D845" s="1"/>
      <c r="E845" s="1"/>
      <c r="F845" s="1"/>
      <c r="G845" s="2"/>
      <c r="H845" s="64"/>
      <c r="I845" s="66"/>
      <c r="J845" s="6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>
      <c r="A846" s="1"/>
      <c r="B846" s="1"/>
      <c r="C846" s="1"/>
      <c r="D846" s="1"/>
      <c r="E846" s="1"/>
      <c r="F846" s="1"/>
      <c r="G846" s="2"/>
      <c r="H846" s="64"/>
      <c r="I846" s="66"/>
      <c r="J846" s="6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>
      <c r="A847" s="1"/>
      <c r="B847" s="1"/>
      <c r="C847" s="1"/>
      <c r="D847" s="1"/>
      <c r="E847" s="1"/>
      <c r="F847" s="1"/>
      <c r="G847" s="2"/>
      <c r="H847" s="64"/>
      <c r="I847" s="66"/>
      <c r="J847" s="6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>
      <c r="A848" s="1"/>
      <c r="B848" s="1"/>
      <c r="C848" s="1"/>
      <c r="D848" s="1"/>
      <c r="E848" s="1"/>
      <c r="F848" s="1"/>
      <c r="G848" s="2"/>
      <c r="H848" s="64"/>
      <c r="I848" s="66"/>
      <c r="J848" s="6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>
      <c r="A849" s="1"/>
      <c r="B849" s="1"/>
      <c r="C849" s="1"/>
      <c r="D849" s="1"/>
      <c r="E849" s="1"/>
      <c r="F849" s="1"/>
      <c r="G849" s="2"/>
      <c r="H849" s="64"/>
      <c r="I849" s="66"/>
      <c r="J849" s="6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>
      <c r="A850" s="1"/>
      <c r="B850" s="1"/>
      <c r="C850" s="1"/>
      <c r="D850" s="1"/>
      <c r="E850" s="1"/>
      <c r="F850" s="1"/>
      <c r="G850" s="2"/>
      <c r="H850" s="64"/>
      <c r="I850" s="66"/>
      <c r="J850" s="6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>
      <c r="A851" s="1"/>
      <c r="B851" s="1"/>
      <c r="C851" s="1"/>
      <c r="D851" s="1"/>
      <c r="E851" s="1"/>
      <c r="F851" s="1"/>
      <c r="G851" s="2"/>
      <c r="H851" s="64"/>
      <c r="I851" s="66"/>
      <c r="J851" s="6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>
      <c r="A852" s="1"/>
      <c r="B852" s="1"/>
      <c r="C852" s="1"/>
      <c r="D852" s="1"/>
      <c r="E852" s="1"/>
      <c r="F852" s="1"/>
      <c r="G852" s="2"/>
      <c r="H852" s="64"/>
      <c r="I852" s="66"/>
      <c r="J852" s="6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>
      <c r="A853" s="1"/>
      <c r="B853" s="1"/>
      <c r="C853" s="1"/>
      <c r="D853" s="1"/>
      <c r="E853" s="1"/>
      <c r="F853" s="1"/>
      <c r="G853" s="2"/>
      <c r="H853" s="64"/>
      <c r="I853" s="66"/>
      <c r="J853" s="6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>
      <c r="A854" s="1"/>
      <c r="B854" s="1"/>
      <c r="C854" s="1"/>
      <c r="D854" s="1"/>
      <c r="E854" s="1"/>
      <c r="F854" s="1"/>
      <c r="G854" s="2"/>
      <c r="H854" s="64"/>
      <c r="I854" s="66"/>
      <c r="J854" s="6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>
      <c r="A855" s="1"/>
      <c r="B855" s="1"/>
      <c r="C855" s="1"/>
      <c r="D855" s="1"/>
      <c r="E855" s="1"/>
      <c r="F855" s="1"/>
      <c r="G855" s="2"/>
      <c r="H855" s="64"/>
      <c r="I855" s="66"/>
      <c r="J855" s="6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>
      <c r="A856" s="1"/>
      <c r="B856" s="1"/>
      <c r="C856" s="1"/>
      <c r="D856" s="1"/>
      <c r="E856" s="1"/>
      <c r="F856" s="1"/>
      <c r="G856" s="2"/>
      <c r="H856" s="64"/>
      <c r="I856" s="66"/>
      <c r="J856" s="6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>
      <c r="A857" s="1"/>
      <c r="B857" s="1"/>
      <c r="C857" s="1"/>
      <c r="D857" s="1"/>
      <c r="E857" s="1"/>
      <c r="F857" s="1"/>
      <c r="G857" s="2"/>
      <c r="H857" s="64"/>
      <c r="I857" s="66"/>
      <c r="J857" s="6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>
      <c r="A858" s="1"/>
      <c r="B858" s="1"/>
      <c r="C858" s="1"/>
      <c r="D858" s="1"/>
      <c r="E858" s="1"/>
      <c r="F858" s="1"/>
      <c r="G858" s="2"/>
      <c r="H858" s="64"/>
      <c r="I858" s="66"/>
      <c r="J858" s="6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>
      <c r="A859" s="1"/>
      <c r="B859" s="1"/>
      <c r="C859" s="1"/>
      <c r="D859" s="1"/>
      <c r="E859" s="1"/>
      <c r="F859" s="1"/>
      <c r="G859" s="2"/>
      <c r="H859" s="64"/>
      <c r="I859" s="66"/>
      <c r="J859" s="6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>
      <c r="A860" s="1"/>
      <c r="B860" s="1"/>
      <c r="C860" s="1"/>
      <c r="D860" s="1"/>
      <c r="E860" s="1"/>
      <c r="F860" s="1"/>
      <c r="G860" s="2"/>
      <c r="H860" s="64"/>
      <c r="I860" s="66"/>
      <c r="J860" s="6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>
      <c r="A861" s="1"/>
      <c r="B861" s="1"/>
      <c r="C861" s="1"/>
      <c r="D861" s="1"/>
      <c r="E861" s="1"/>
      <c r="F861" s="1"/>
      <c r="G861" s="2"/>
      <c r="H861" s="64"/>
      <c r="I861" s="66"/>
      <c r="J861" s="6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>
      <c r="A862" s="1"/>
      <c r="B862" s="1"/>
      <c r="C862" s="1"/>
      <c r="D862" s="1"/>
      <c r="E862" s="1"/>
      <c r="F862" s="1"/>
      <c r="G862" s="2"/>
      <c r="H862" s="64"/>
      <c r="I862" s="66"/>
      <c r="J862" s="6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>
      <c r="A863" s="1"/>
      <c r="B863" s="1"/>
      <c r="C863" s="1"/>
      <c r="D863" s="1"/>
      <c r="E863" s="1"/>
      <c r="F863" s="1"/>
      <c r="G863" s="2"/>
      <c r="H863" s="64"/>
      <c r="I863" s="66"/>
      <c r="J863" s="6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>
      <c r="A864" s="1"/>
      <c r="B864" s="1"/>
      <c r="C864" s="1"/>
      <c r="D864" s="1"/>
      <c r="E864" s="1"/>
      <c r="F864" s="1"/>
      <c r="G864" s="2"/>
      <c r="H864" s="64"/>
      <c r="I864" s="66"/>
      <c r="J864" s="6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>
      <c r="A865" s="1"/>
      <c r="B865" s="1"/>
      <c r="C865" s="1"/>
      <c r="D865" s="1"/>
      <c r="E865" s="1"/>
      <c r="F865" s="1"/>
      <c r="G865" s="2"/>
      <c r="H865" s="64"/>
      <c r="I865" s="66"/>
      <c r="J865" s="6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>
      <c r="A866" s="1"/>
      <c r="B866" s="1"/>
      <c r="C866" s="1"/>
      <c r="D866" s="1"/>
      <c r="E866" s="1"/>
      <c r="F866" s="1"/>
      <c r="G866" s="2"/>
      <c r="H866" s="64"/>
      <c r="I866" s="66"/>
      <c r="J866" s="6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>
      <c r="A867" s="1"/>
      <c r="B867" s="1"/>
      <c r="C867" s="1"/>
      <c r="D867" s="1"/>
      <c r="E867" s="1"/>
      <c r="F867" s="1"/>
      <c r="G867" s="2"/>
      <c r="H867" s="64"/>
      <c r="I867" s="66"/>
      <c r="J867" s="6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>
      <c r="A868" s="1"/>
      <c r="B868" s="1"/>
      <c r="C868" s="1"/>
      <c r="D868" s="1"/>
      <c r="E868" s="1"/>
      <c r="F868" s="1"/>
      <c r="G868" s="2"/>
      <c r="H868" s="64"/>
      <c r="I868" s="66"/>
      <c r="J868" s="6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>
      <c r="A869" s="1"/>
      <c r="B869" s="1"/>
      <c r="C869" s="1"/>
      <c r="D869" s="1"/>
      <c r="E869" s="1"/>
      <c r="F869" s="1"/>
      <c r="G869" s="2"/>
      <c r="H869" s="64"/>
      <c r="I869" s="66"/>
      <c r="J869" s="6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>
      <c r="A870" s="1"/>
      <c r="B870" s="1"/>
      <c r="C870" s="1"/>
      <c r="D870" s="1"/>
      <c r="E870" s="1"/>
      <c r="F870" s="1"/>
      <c r="G870" s="2"/>
      <c r="H870" s="64"/>
      <c r="I870" s="66"/>
      <c r="J870" s="6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>
      <c r="A871" s="1"/>
      <c r="B871" s="1"/>
      <c r="C871" s="1"/>
      <c r="D871" s="1"/>
      <c r="E871" s="1"/>
      <c r="F871" s="1"/>
      <c r="G871" s="2"/>
      <c r="H871" s="64"/>
      <c r="I871" s="66"/>
      <c r="J871" s="6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>
      <c r="A872" s="1"/>
      <c r="B872" s="1"/>
      <c r="C872" s="1"/>
      <c r="D872" s="1"/>
      <c r="E872" s="1"/>
      <c r="F872" s="1"/>
      <c r="G872" s="2"/>
      <c r="H872" s="64"/>
      <c r="I872" s="66"/>
      <c r="J872" s="6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>
      <c r="A873" s="1"/>
      <c r="B873" s="1"/>
      <c r="C873" s="1"/>
      <c r="D873" s="1"/>
      <c r="E873" s="1"/>
      <c r="F873" s="1"/>
      <c r="G873" s="2"/>
      <c r="H873" s="64"/>
      <c r="I873" s="66"/>
      <c r="J873" s="6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>
      <c r="A874" s="1"/>
      <c r="B874" s="1"/>
      <c r="C874" s="1"/>
      <c r="D874" s="1"/>
      <c r="E874" s="1"/>
      <c r="F874" s="1"/>
      <c r="G874" s="2"/>
      <c r="H874" s="64"/>
      <c r="I874" s="66"/>
      <c r="J874" s="6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>
      <c r="A875" s="1"/>
      <c r="B875" s="1"/>
      <c r="C875" s="1"/>
      <c r="D875" s="1"/>
      <c r="E875" s="1"/>
      <c r="F875" s="1"/>
      <c r="G875" s="2"/>
      <c r="H875" s="64"/>
      <c r="I875" s="66"/>
      <c r="J875" s="6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>
      <c r="A876" s="1"/>
      <c r="B876" s="1"/>
      <c r="C876" s="1"/>
      <c r="D876" s="1"/>
      <c r="E876" s="1"/>
      <c r="F876" s="1"/>
      <c r="G876" s="2"/>
      <c r="H876" s="64"/>
      <c r="I876" s="66"/>
      <c r="J876" s="6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>
      <c r="A877" s="1"/>
      <c r="B877" s="1"/>
      <c r="C877" s="1"/>
      <c r="D877" s="1"/>
      <c r="E877" s="1"/>
      <c r="F877" s="1"/>
      <c r="G877" s="2"/>
      <c r="H877" s="64"/>
      <c r="I877" s="66"/>
      <c r="J877" s="6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>
      <c r="A878" s="1"/>
      <c r="B878" s="1"/>
      <c r="C878" s="1"/>
      <c r="D878" s="1"/>
      <c r="E878" s="1"/>
      <c r="F878" s="1"/>
      <c r="G878" s="2"/>
      <c r="H878" s="64"/>
      <c r="I878" s="66"/>
      <c r="J878" s="6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>
      <c r="A879" s="1"/>
      <c r="B879" s="1"/>
      <c r="C879" s="1"/>
      <c r="D879" s="1"/>
      <c r="E879" s="1"/>
      <c r="F879" s="1"/>
      <c r="G879" s="2"/>
      <c r="H879" s="64"/>
      <c r="I879" s="66"/>
      <c r="J879" s="6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>
      <c r="A880" s="1"/>
      <c r="B880" s="1"/>
      <c r="C880" s="1"/>
      <c r="D880" s="1"/>
      <c r="E880" s="1"/>
      <c r="F880" s="1"/>
      <c r="G880" s="2"/>
      <c r="H880" s="64"/>
      <c r="I880" s="66"/>
      <c r="J880" s="6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>
      <c r="A881" s="1"/>
      <c r="B881" s="1"/>
      <c r="C881" s="1"/>
      <c r="D881" s="1"/>
      <c r="E881" s="1"/>
      <c r="F881" s="1"/>
      <c r="G881" s="2"/>
      <c r="H881" s="64"/>
      <c r="I881" s="66"/>
      <c r="J881" s="6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>
      <c r="A882" s="1"/>
      <c r="B882" s="1"/>
      <c r="C882" s="1"/>
      <c r="D882" s="1"/>
      <c r="E882" s="1"/>
      <c r="F882" s="1"/>
      <c r="G882" s="2"/>
      <c r="H882" s="64"/>
      <c r="I882" s="66"/>
      <c r="J882" s="6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>
      <c r="A883" s="1"/>
      <c r="B883" s="1"/>
      <c r="C883" s="1"/>
      <c r="D883" s="1"/>
      <c r="E883" s="1"/>
      <c r="F883" s="1"/>
      <c r="G883" s="2"/>
      <c r="H883" s="64"/>
      <c r="I883" s="66"/>
      <c r="J883" s="6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>
      <c r="A884" s="1"/>
      <c r="B884" s="1"/>
      <c r="C884" s="1"/>
      <c r="D884" s="1"/>
      <c r="E884" s="1"/>
      <c r="F884" s="1"/>
      <c r="G884" s="2"/>
      <c r="H884" s="64"/>
      <c r="I884" s="66"/>
      <c r="J884" s="6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>
      <c r="A885" s="1"/>
      <c r="B885" s="1"/>
      <c r="C885" s="1"/>
      <c r="D885" s="1"/>
      <c r="E885" s="1"/>
      <c r="F885" s="1"/>
      <c r="G885" s="2"/>
      <c r="H885" s="64"/>
      <c r="I885" s="66"/>
      <c r="J885" s="6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>
      <c r="A886" s="1"/>
      <c r="B886" s="1"/>
      <c r="C886" s="1"/>
      <c r="D886" s="1"/>
      <c r="E886" s="1"/>
      <c r="F886" s="1"/>
      <c r="G886" s="2"/>
      <c r="H886" s="64"/>
      <c r="I886" s="66"/>
      <c r="J886" s="6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>
      <c r="A887" s="1"/>
      <c r="B887" s="1"/>
      <c r="C887" s="1"/>
      <c r="D887" s="1"/>
      <c r="E887" s="1"/>
      <c r="F887" s="1"/>
      <c r="G887" s="2"/>
      <c r="H887" s="64"/>
      <c r="I887" s="66"/>
      <c r="J887" s="6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>
      <c r="A888" s="1"/>
      <c r="B888" s="1"/>
      <c r="C888" s="1"/>
      <c r="D888" s="1"/>
      <c r="E888" s="1"/>
      <c r="F888" s="1"/>
      <c r="G888" s="2"/>
      <c r="H888" s="64"/>
      <c r="I888" s="66"/>
      <c r="J888" s="6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>
      <c r="A889" s="1"/>
      <c r="B889" s="1"/>
      <c r="C889" s="1"/>
      <c r="D889" s="1"/>
      <c r="E889" s="1"/>
      <c r="F889" s="1"/>
      <c r="G889" s="2"/>
      <c r="H889" s="64"/>
      <c r="I889" s="66"/>
      <c r="J889" s="6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>
      <c r="A890" s="1"/>
      <c r="B890" s="1"/>
      <c r="C890" s="1"/>
      <c r="D890" s="1"/>
      <c r="E890" s="1"/>
      <c r="F890" s="1"/>
      <c r="G890" s="2"/>
      <c r="H890" s="64"/>
      <c r="I890" s="66"/>
      <c r="J890" s="6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>
      <c r="A891" s="1"/>
      <c r="B891" s="1"/>
      <c r="C891" s="1"/>
      <c r="D891" s="1"/>
      <c r="E891" s="1"/>
      <c r="F891" s="1"/>
      <c r="G891" s="2"/>
      <c r="H891" s="64"/>
      <c r="I891" s="66"/>
      <c r="J891" s="6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>
      <c r="A892" s="1"/>
      <c r="B892" s="1"/>
      <c r="C892" s="1"/>
      <c r="D892" s="1"/>
      <c r="E892" s="1"/>
      <c r="F892" s="1"/>
      <c r="G892" s="2"/>
      <c r="H892" s="64"/>
      <c r="I892" s="66"/>
      <c r="J892" s="6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>
      <c r="A893" s="1"/>
      <c r="B893" s="1"/>
      <c r="C893" s="1"/>
      <c r="D893" s="1"/>
      <c r="E893" s="1"/>
      <c r="F893" s="1"/>
      <c r="G893" s="2"/>
      <c r="H893" s="64"/>
      <c r="I893" s="66"/>
      <c r="J893" s="6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>
      <c r="A894" s="1"/>
      <c r="B894" s="1"/>
      <c r="C894" s="1"/>
      <c r="D894" s="1"/>
      <c r="E894" s="1"/>
      <c r="F894" s="1"/>
      <c r="G894" s="2"/>
      <c r="H894" s="64"/>
      <c r="I894" s="66"/>
      <c r="J894" s="6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>
      <c r="A895" s="1"/>
      <c r="B895" s="1"/>
      <c r="C895" s="1"/>
      <c r="D895" s="1"/>
      <c r="E895" s="1"/>
      <c r="F895" s="1"/>
      <c r="G895" s="2"/>
      <c r="H895" s="64"/>
      <c r="I895" s="66"/>
      <c r="J895" s="6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>
      <c r="A896" s="1"/>
      <c r="B896" s="1"/>
      <c r="C896" s="1"/>
      <c r="D896" s="1"/>
      <c r="E896" s="1"/>
      <c r="F896" s="1"/>
      <c r="G896" s="2"/>
      <c r="H896" s="64"/>
      <c r="I896" s="66"/>
      <c r="J896" s="6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>
      <c r="A897" s="1"/>
      <c r="B897" s="1"/>
      <c r="C897" s="1"/>
      <c r="D897" s="1"/>
      <c r="E897" s="1"/>
      <c r="F897" s="1"/>
      <c r="G897" s="2"/>
      <c r="H897" s="64"/>
      <c r="I897" s="66"/>
      <c r="J897" s="6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>
      <c r="A898" s="1"/>
      <c r="B898" s="1"/>
      <c r="C898" s="1"/>
      <c r="D898" s="1"/>
      <c r="E898" s="1"/>
      <c r="F898" s="1"/>
      <c r="G898" s="2"/>
      <c r="H898" s="64"/>
      <c r="I898" s="66"/>
      <c r="J898" s="6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>
      <c r="A899" s="1"/>
      <c r="B899" s="1"/>
      <c r="C899" s="1"/>
      <c r="D899" s="1"/>
      <c r="E899" s="1"/>
      <c r="F899" s="1"/>
      <c r="G899" s="2"/>
      <c r="H899" s="64"/>
      <c r="I899" s="66"/>
      <c r="J899" s="6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>
      <c r="A900" s="1"/>
      <c r="B900" s="1"/>
      <c r="C900" s="1"/>
      <c r="D900" s="1"/>
      <c r="E900" s="1"/>
      <c r="F900" s="1"/>
      <c r="G900" s="2"/>
      <c r="H900" s="64"/>
      <c r="I900" s="66"/>
      <c r="J900" s="6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>
      <c r="A901" s="1"/>
      <c r="B901" s="1"/>
      <c r="C901" s="1"/>
      <c r="D901" s="1"/>
      <c r="E901" s="1"/>
      <c r="F901" s="1"/>
      <c r="G901" s="2"/>
      <c r="H901" s="64"/>
      <c r="I901" s="66"/>
      <c r="J901" s="6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>
      <c r="A902" s="1"/>
      <c r="B902" s="1"/>
      <c r="C902" s="1"/>
      <c r="D902" s="1"/>
      <c r="E902" s="1"/>
      <c r="F902" s="1"/>
      <c r="G902" s="2"/>
      <c r="H902" s="64"/>
      <c r="I902" s="66"/>
      <c r="J902" s="6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>
      <c r="A903" s="1"/>
      <c r="B903" s="1"/>
      <c r="C903" s="1"/>
      <c r="D903" s="1"/>
      <c r="E903" s="1"/>
      <c r="F903" s="1"/>
      <c r="G903" s="2"/>
      <c r="H903" s="64"/>
      <c r="I903" s="66"/>
      <c r="J903" s="6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>
      <c r="A904" s="1"/>
      <c r="B904" s="1"/>
      <c r="C904" s="1"/>
      <c r="D904" s="1"/>
      <c r="E904" s="1"/>
      <c r="F904" s="1"/>
      <c r="G904" s="2"/>
      <c r="H904" s="64"/>
      <c r="I904" s="66"/>
      <c r="J904" s="6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>
      <c r="A905" s="1"/>
      <c r="B905" s="1"/>
      <c r="C905" s="1"/>
      <c r="D905" s="1"/>
      <c r="E905" s="1"/>
      <c r="F905" s="1"/>
      <c r="G905" s="2"/>
      <c r="H905" s="64"/>
      <c r="I905" s="66"/>
      <c r="J905" s="6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>
      <c r="A906" s="1"/>
      <c r="B906" s="1"/>
      <c r="C906" s="1"/>
      <c r="D906" s="1"/>
      <c r="E906" s="1"/>
      <c r="F906" s="1"/>
      <c r="G906" s="2"/>
      <c r="H906" s="64"/>
      <c r="I906" s="66"/>
      <c r="J906" s="6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>
      <c r="A907" s="1"/>
      <c r="B907" s="1"/>
      <c r="C907" s="1"/>
      <c r="D907" s="1"/>
      <c r="E907" s="1"/>
      <c r="F907" s="1"/>
      <c r="G907" s="2"/>
      <c r="H907" s="64"/>
      <c r="I907" s="66"/>
      <c r="J907" s="6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>
      <c r="A908" s="1"/>
      <c r="B908" s="1"/>
      <c r="C908" s="1"/>
      <c r="D908" s="1"/>
      <c r="E908" s="1"/>
      <c r="F908" s="1"/>
      <c r="G908" s="2"/>
      <c r="H908" s="64"/>
      <c r="I908" s="66"/>
      <c r="J908" s="6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>
      <c r="A909" s="1"/>
      <c r="B909" s="1"/>
      <c r="C909" s="1"/>
      <c r="D909" s="1"/>
      <c r="E909" s="1"/>
      <c r="F909" s="1"/>
      <c r="G909" s="2"/>
      <c r="H909" s="64"/>
      <c r="I909" s="66"/>
      <c r="J909" s="6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>
      <c r="A910" s="1"/>
      <c r="B910" s="1"/>
      <c r="C910" s="1"/>
      <c r="D910" s="1"/>
      <c r="E910" s="1"/>
      <c r="F910" s="1"/>
      <c r="G910" s="2"/>
      <c r="H910" s="64"/>
      <c r="I910" s="66"/>
      <c r="J910" s="6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>
      <c r="A911" s="1"/>
      <c r="B911" s="1"/>
      <c r="C911" s="1"/>
      <c r="D911" s="1"/>
      <c r="E911" s="1"/>
      <c r="F911" s="1"/>
      <c r="G911" s="2"/>
      <c r="H911" s="64"/>
      <c r="I911" s="66"/>
      <c r="J911" s="6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>
      <c r="A912" s="1"/>
      <c r="B912" s="1"/>
      <c r="C912" s="1"/>
      <c r="D912" s="1"/>
      <c r="E912" s="1"/>
      <c r="F912" s="1"/>
      <c r="G912" s="2"/>
      <c r="H912" s="64"/>
      <c r="I912" s="66"/>
      <c r="J912" s="6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>
      <c r="A913" s="1"/>
      <c r="B913" s="1"/>
      <c r="C913" s="1"/>
      <c r="D913" s="1"/>
      <c r="E913" s="1"/>
      <c r="F913" s="1"/>
      <c r="G913" s="2"/>
      <c r="H913" s="64"/>
      <c r="I913" s="66"/>
      <c r="J913" s="6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>
      <c r="A914" s="1"/>
      <c r="B914" s="1"/>
      <c r="C914" s="1"/>
      <c r="D914" s="1"/>
      <c r="E914" s="1"/>
      <c r="F914" s="1"/>
      <c r="G914" s="2"/>
      <c r="H914" s="64"/>
      <c r="I914" s="66"/>
      <c r="J914" s="6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>
      <c r="A915" s="1"/>
      <c r="B915" s="1"/>
      <c r="C915" s="1"/>
      <c r="D915" s="1"/>
      <c r="E915" s="1"/>
      <c r="F915" s="1"/>
      <c r="G915" s="2"/>
      <c r="H915" s="64"/>
      <c r="I915" s="66"/>
      <c r="J915" s="6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>
      <c r="A916" s="1"/>
      <c r="B916" s="1"/>
      <c r="C916" s="1"/>
      <c r="D916" s="1"/>
      <c r="E916" s="1"/>
      <c r="F916" s="1"/>
      <c r="G916" s="2"/>
      <c r="H916" s="64"/>
      <c r="I916" s="66"/>
      <c r="J916" s="6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>
      <c r="A917" s="1"/>
      <c r="B917" s="1"/>
      <c r="C917" s="1"/>
      <c r="D917" s="1"/>
      <c r="E917" s="1"/>
      <c r="F917" s="1"/>
      <c r="G917" s="2"/>
      <c r="H917" s="64"/>
      <c r="I917" s="66"/>
      <c r="J917" s="6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>
      <c r="A918" s="1"/>
      <c r="B918" s="1"/>
      <c r="C918" s="1"/>
      <c r="D918" s="1"/>
      <c r="E918" s="1"/>
      <c r="F918" s="1"/>
      <c r="G918" s="2"/>
      <c r="H918" s="64"/>
      <c r="I918" s="66"/>
      <c r="J918" s="6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>
      <c r="A919" s="1"/>
      <c r="B919" s="1"/>
      <c r="C919" s="1"/>
      <c r="D919" s="1"/>
      <c r="E919" s="1"/>
      <c r="F919" s="1"/>
      <c r="G919" s="2"/>
      <c r="H919" s="64"/>
      <c r="I919" s="66"/>
      <c r="J919" s="6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>
      <c r="A920" s="1"/>
      <c r="B920" s="1"/>
      <c r="C920" s="1"/>
      <c r="D920" s="1"/>
      <c r="E920" s="1"/>
      <c r="F920" s="1"/>
      <c r="G920" s="2"/>
      <c r="H920" s="64"/>
      <c r="I920" s="66"/>
      <c r="J920" s="6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>
      <c r="A921" s="1"/>
      <c r="B921" s="1"/>
      <c r="C921" s="1"/>
      <c r="D921" s="1"/>
      <c r="E921" s="1"/>
      <c r="F921" s="1"/>
      <c r="G921" s="2"/>
      <c r="H921" s="64"/>
      <c r="I921" s="66"/>
      <c r="J921" s="6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>
      <c r="A922" s="1"/>
      <c r="B922" s="1"/>
      <c r="C922" s="1"/>
      <c r="D922" s="1"/>
      <c r="E922" s="1"/>
      <c r="F922" s="1"/>
      <c r="G922" s="2"/>
      <c r="H922" s="64"/>
      <c r="I922" s="66"/>
      <c r="J922" s="6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>
      <c r="A923" s="1"/>
      <c r="B923" s="1"/>
      <c r="C923" s="1"/>
      <c r="D923" s="1"/>
      <c r="E923" s="1"/>
      <c r="F923" s="1"/>
      <c r="G923" s="2"/>
      <c r="H923" s="64"/>
      <c r="I923" s="66"/>
      <c r="J923" s="6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>
      <c r="A924" s="1"/>
      <c r="B924" s="1"/>
      <c r="C924" s="1"/>
      <c r="D924" s="1"/>
      <c r="E924" s="1"/>
      <c r="F924" s="1"/>
      <c r="G924" s="2"/>
      <c r="H924" s="64"/>
      <c r="I924" s="66"/>
      <c r="J924" s="6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>
      <c r="A925" s="1"/>
      <c r="B925" s="1"/>
      <c r="C925" s="1"/>
      <c r="D925" s="1"/>
      <c r="E925" s="1"/>
      <c r="F925" s="1"/>
      <c r="G925" s="2"/>
      <c r="H925" s="64"/>
      <c r="I925" s="66"/>
      <c r="J925" s="6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>
      <c r="A926" s="1"/>
      <c r="B926" s="1"/>
      <c r="C926" s="1"/>
      <c r="D926" s="1"/>
      <c r="E926" s="1"/>
      <c r="F926" s="1"/>
      <c r="G926" s="2"/>
      <c r="H926" s="64"/>
      <c r="I926" s="66"/>
      <c r="J926" s="6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>
      <c r="A927" s="1"/>
      <c r="B927" s="1"/>
      <c r="C927" s="1"/>
      <c r="D927" s="1"/>
      <c r="E927" s="1"/>
      <c r="F927" s="1"/>
      <c r="G927" s="2"/>
      <c r="H927" s="64"/>
      <c r="I927" s="66"/>
      <c r="J927" s="6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>
      <c r="A928" s="1"/>
      <c r="B928" s="1"/>
      <c r="C928" s="1"/>
      <c r="D928" s="1"/>
      <c r="E928" s="1"/>
      <c r="F928" s="1"/>
      <c r="G928" s="2"/>
      <c r="H928" s="64"/>
      <c r="I928" s="66"/>
      <c r="J928" s="6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</sheetData>
  <mergeCells count="70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A15:G15"/>
    <mergeCell ref="I3:I4"/>
    <mergeCell ref="J3:J4"/>
    <mergeCell ref="A9:G9"/>
    <mergeCell ref="A10:J10"/>
    <mergeCell ref="A11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16:J16"/>
    <mergeCell ref="A17:J17"/>
    <mergeCell ref="A18:A19"/>
    <mergeCell ref="B18:B19"/>
    <mergeCell ref="C18:C19"/>
    <mergeCell ref="D18:D19"/>
    <mergeCell ref="E18:E19"/>
    <mergeCell ref="F18:F19"/>
    <mergeCell ref="G18:G19"/>
    <mergeCell ref="H18:H19"/>
    <mergeCell ref="A28:G28"/>
    <mergeCell ref="I18:I19"/>
    <mergeCell ref="J18:J19"/>
    <mergeCell ref="A22:G22"/>
    <mergeCell ref="A23:J23"/>
    <mergeCell ref="A24:J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A29:J29"/>
    <mergeCell ref="A30:J30"/>
    <mergeCell ref="A31:A32"/>
    <mergeCell ref="B31:B32"/>
    <mergeCell ref="C31:C32"/>
    <mergeCell ref="D31:D32"/>
    <mergeCell ref="E31:E32"/>
    <mergeCell ref="F31:F32"/>
    <mergeCell ref="G31:G32"/>
    <mergeCell ref="H31:H32"/>
    <mergeCell ref="C38:F38"/>
    <mergeCell ref="I31:I32"/>
    <mergeCell ref="J31:J32"/>
    <mergeCell ref="A34:G34"/>
    <mergeCell ref="C36:F37"/>
    <mergeCell ref="G36:G37"/>
    <mergeCell ref="H36:H37"/>
    <mergeCell ref="I36:I37"/>
  </mergeCells>
  <pageMargins left="0" right="0" top="0" bottom="0" header="0" footer="0"/>
  <pageSetup paperSize="9" scale="64" fitToHeight="0" orientation="landscape" r:id="rId1"/>
  <rowBreaks count="2" manualBreakCount="2">
    <brk id="23" max="9" man="1"/>
    <brk id="3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1017A-80F5-4202-A246-0CD83BB707D6}">
  <dimension ref="A1:AD1069"/>
  <sheetViews>
    <sheetView view="pageBreakPreview" topLeftCell="D171" zoomScaleNormal="100" zoomScaleSheetLayoutView="100" workbookViewId="0">
      <selection activeCell="A67" sqref="A67:G67"/>
    </sheetView>
  </sheetViews>
  <sheetFormatPr defaultColWidth="7.140625" defaultRowHeight="30.75" customHeight="1"/>
  <cols>
    <col min="1" max="1" width="3.28515625" style="3" bestFit="1" customWidth="1"/>
    <col min="2" max="2" width="28.7109375" style="110" customWidth="1"/>
    <col min="3" max="3" width="41.5703125" style="69" customWidth="1"/>
    <col min="4" max="4" width="32" style="69" bestFit="1" customWidth="1"/>
    <col min="5" max="5" width="11.140625" style="3" bestFit="1" customWidth="1"/>
    <col min="6" max="6" width="34.7109375" style="69" bestFit="1" customWidth="1"/>
    <col min="7" max="7" width="14.140625" style="70" customWidth="1"/>
    <col min="8" max="9" width="17.42578125" style="227" customWidth="1"/>
    <col min="10" max="10" width="17.42578125" style="227" hidden="1" customWidth="1"/>
    <col min="11" max="12" width="17.42578125" style="228" hidden="1" customWidth="1"/>
    <col min="13" max="14" width="17.42578125" style="229" hidden="1" customWidth="1"/>
    <col min="15" max="16" width="17.42578125" style="261" customWidth="1"/>
    <col min="17" max="17" width="14.140625" style="69" customWidth="1"/>
    <col min="18" max="16384" width="7.140625" style="3"/>
  </cols>
  <sheetData>
    <row r="1" spans="1:30" ht="30.75" customHeight="1">
      <c r="A1" s="882"/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0.75" customHeight="1">
      <c r="A2" s="884" t="s">
        <v>358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6" customFormat="1" ht="30.75" customHeight="1">
      <c r="A3" s="876" t="s">
        <v>3</v>
      </c>
      <c r="B3" s="933" t="s">
        <v>4</v>
      </c>
      <c r="C3" s="876" t="s">
        <v>5</v>
      </c>
      <c r="D3" s="876" t="s">
        <v>6</v>
      </c>
      <c r="E3" s="876" t="s">
        <v>7</v>
      </c>
      <c r="F3" s="876" t="s">
        <v>8</v>
      </c>
      <c r="G3" s="876" t="s">
        <v>9</v>
      </c>
      <c r="H3" s="912" t="s">
        <v>10</v>
      </c>
      <c r="I3" s="913"/>
      <c r="J3" s="874" t="s">
        <v>11</v>
      </c>
      <c r="K3" s="881"/>
      <c r="L3" s="78"/>
      <c r="M3" s="874" t="s">
        <v>12</v>
      </c>
      <c r="N3" s="875"/>
      <c r="O3" s="875"/>
      <c r="P3" s="875"/>
      <c r="Q3" s="876" t="s">
        <v>13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97" customFormat="1" ht="30.75" customHeight="1">
      <c r="A4" s="876"/>
      <c r="B4" s="933"/>
      <c r="C4" s="876"/>
      <c r="D4" s="876"/>
      <c r="E4" s="876"/>
      <c r="F4" s="876"/>
      <c r="G4" s="876"/>
      <c r="H4" s="103" t="s">
        <v>14</v>
      </c>
      <c r="I4" s="103" t="s">
        <v>15</v>
      </c>
      <c r="J4" s="103" t="s">
        <v>16</v>
      </c>
      <c r="K4" s="103" t="s">
        <v>17</v>
      </c>
      <c r="L4" s="104" t="s">
        <v>17</v>
      </c>
      <c r="M4" s="105" t="s">
        <v>14</v>
      </c>
      <c r="N4" s="106" t="s">
        <v>14</v>
      </c>
      <c r="O4" s="107" t="s">
        <v>198</v>
      </c>
      <c r="P4" s="107" t="s">
        <v>15</v>
      </c>
      <c r="Q4" s="87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</row>
    <row r="5" spans="1:30" s="15" customFormat="1" ht="30.75" customHeight="1">
      <c r="A5" s="10">
        <v>1</v>
      </c>
      <c r="B5" s="155" t="s">
        <v>18</v>
      </c>
      <c r="C5" s="90" t="s">
        <v>19</v>
      </c>
      <c r="D5" s="90" t="s">
        <v>20</v>
      </c>
      <c r="E5" s="90" t="s">
        <v>21</v>
      </c>
      <c r="F5" s="90" t="s">
        <v>22</v>
      </c>
      <c r="G5" s="4" t="s">
        <v>23</v>
      </c>
      <c r="H5" s="7">
        <v>26500</v>
      </c>
      <c r="I5" s="7">
        <f>H5*12</f>
        <v>318000</v>
      </c>
      <c r="J5" s="98">
        <v>3.95E-2</v>
      </c>
      <c r="K5" s="99">
        <v>1047</v>
      </c>
      <c r="L5" s="100">
        <f>+H5*J5</f>
        <v>1046.75</v>
      </c>
      <c r="M5" s="101">
        <f>H5+K5</f>
        <v>27547</v>
      </c>
      <c r="N5" s="102">
        <f>+H5+L5</f>
        <v>27546.75</v>
      </c>
      <c r="O5" s="77">
        <v>27550</v>
      </c>
      <c r="P5" s="77">
        <f>+O5*12</f>
        <v>330600</v>
      </c>
      <c r="Q5" s="10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s="15" customFormat="1" ht="30.75" customHeight="1">
      <c r="A6" s="10">
        <v>2</v>
      </c>
      <c r="B6" s="155" t="s">
        <v>24</v>
      </c>
      <c r="C6" s="90" t="s">
        <v>25</v>
      </c>
      <c r="D6" s="90" t="s">
        <v>26</v>
      </c>
      <c r="E6" s="90" t="s">
        <v>21</v>
      </c>
      <c r="F6" s="90" t="s">
        <v>22</v>
      </c>
      <c r="G6" s="4" t="s">
        <v>27</v>
      </c>
      <c r="H6" s="7">
        <v>15000</v>
      </c>
      <c r="I6" s="7">
        <f t="shared" ref="I6:I7" si="0">H6*12</f>
        <v>180000</v>
      </c>
      <c r="J6" s="98">
        <v>0.04</v>
      </c>
      <c r="K6" s="99">
        <f t="shared" ref="K6" si="1">H6*J6</f>
        <v>600</v>
      </c>
      <c r="L6" s="100">
        <f t="shared" ref="L6:L7" si="2">+H6*J6</f>
        <v>600</v>
      </c>
      <c r="M6" s="101">
        <f t="shared" ref="M6:M7" si="3">H6+K6</f>
        <v>15600</v>
      </c>
      <c r="N6" s="102">
        <f t="shared" ref="N6:N7" si="4">+H6+L6</f>
        <v>15600</v>
      </c>
      <c r="O6" s="77">
        <v>15600</v>
      </c>
      <c r="P6" s="77">
        <f t="shared" ref="P6:P7" si="5">+O6*12</f>
        <v>187200</v>
      </c>
      <c r="Q6" s="10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5" customFormat="1" ht="30.75" customHeight="1">
      <c r="A7" s="10">
        <v>3</v>
      </c>
      <c r="B7" s="155" t="s">
        <v>28</v>
      </c>
      <c r="C7" s="90" t="s">
        <v>29</v>
      </c>
      <c r="D7" s="90" t="s">
        <v>30</v>
      </c>
      <c r="E7" s="90" t="s">
        <v>21</v>
      </c>
      <c r="F7" s="90" t="s">
        <v>22</v>
      </c>
      <c r="G7" s="4" t="s">
        <v>31</v>
      </c>
      <c r="H7" s="7">
        <v>15900</v>
      </c>
      <c r="I7" s="7">
        <f t="shared" si="0"/>
        <v>190800</v>
      </c>
      <c r="J7" s="98">
        <v>4.1000000000000002E-2</v>
      </c>
      <c r="K7" s="99">
        <v>652</v>
      </c>
      <c r="L7" s="100">
        <f t="shared" si="2"/>
        <v>651.9</v>
      </c>
      <c r="M7" s="101">
        <f t="shared" si="3"/>
        <v>16552</v>
      </c>
      <c r="N7" s="102">
        <f t="shared" si="4"/>
        <v>16551.900000000001</v>
      </c>
      <c r="O7" s="77">
        <v>16560</v>
      </c>
      <c r="P7" s="77">
        <f t="shared" si="5"/>
        <v>198720</v>
      </c>
      <c r="Q7" s="10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s="15" customFormat="1" ht="30.75" customHeight="1">
      <c r="A8" s="928" t="s">
        <v>343</v>
      </c>
      <c r="B8" s="932"/>
      <c r="C8" s="932"/>
      <c r="D8" s="147"/>
      <c r="E8" s="156"/>
      <c r="F8" s="147"/>
      <c r="G8" s="147"/>
      <c r="H8" s="188"/>
      <c r="I8" s="188"/>
      <c r="J8" s="147"/>
      <c r="K8" s="147"/>
      <c r="L8" s="147"/>
      <c r="M8" s="147"/>
      <c r="N8" s="147"/>
      <c r="O8" s="248"/>
      <c r="P8" s="248"/>
      <c r="Q8" s="152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s="6" customFormat="1" ht="24">
      <c r="A9" s="10">
        <v>4</v>
      </c>
      <c r="B9" s="155" t="s">
        <v>200</v>
      </c>
      <c r="C9" s="154" t="s">
        <v>201</v>
      </c>
      <c r="D9" s="153" t="s">
        <v>202</v>
      </c>
      <c r="E9" s="41" t="s">
        <v>21</v>
      </c>
      <c r="F9" s="10" t="s">
        <v>22</v>
      </c>
      <c r="G9" s="4" t="s">
        <v>203</v>
      </c>
      <c r="H9" s="7">
        <v>25000</v>
      </c>
      <c r="I9" s="7">
        <f>H9*12</f>
        <v>300000</v>
      </c>
      <c r="J9" s="10" t="s">
        <v>204</v>
      </c>
      <c r="K9" s="14"/>
      <c r="L9" s="14"/>
      <c r="M9" s="14"/>
      <c r="N9" s="14"/>
      <c r="O9" s="249">
        <v>25000</v>
      </c>
      <c r="P9" s="249">
        <f>O9*12</f>
        <v>300000</v>
      </c>
      <c r="Q9" s="154"/>
      <c r="R9" s="5"/>
      <c r="S9" s="5"/>
      <c r="T9" s="5"/>
      <c r="U9" s="5"/>
      <c r="V9" s="5"/>
      <c r="W9" s="5"/>
    </row>
    <row r="10" spans="1:30" s="6" customFormat="1" ht="24">
      <c r="A10" s="10">
        <v>5</v>
      </c>
      <c r="B10" s="155" t="s">
        <v>205</v>
      </c>
      <c r="C10" s="10" t="s">
        <v>39</v>
      </c>
      <c r="D10" s="10" t="s">
        <v>206</v>
      </c>
      <c r="E10" s="41" t="s">
        <v>21</v>
      </c>
      <c r="F10" s="10" t="s">
        <v>22</v>
      </c>
      <c r="G10" s="4" t="s">
        <v>207</v>
      </c>
      <c r="H10" s="7">
        <v>15000</v>
      </c>
      <c r="I10" s="7">
        <f t="shared" ref="I10:I12" si="6">H10*12</f>
        <v>180000</v>
      </c>
      <c r="J10" s="10" t="s">
        <v>204</v>
      </c>
      <c r="K10" s="14"/>
      <c r="L10" s="14"/>
      <c r="M10" s="14"/>
      <c r="N10" s="14"/>
      <c r="O10" s="249">
        <v>15000</v>
      </c>
      <c r="P10" s="249">
        <f t="shared" ref="P10:P12" si="7">O10*12</f>
        <v>180000</v>
      </c>
      <c r="Q10" s="154"/>
      <c r="R10" s="5"/>
      <c r="S10" s="5"/>
      <c r="T10" s="5"/>
      <c r="U10" s="5"/>
      <c r="V10" s="5"/>
      <c r="W10" s="5"/>
    </row>
    <row r="11" spans="1:30" s="6" customFormat="1" ht="24">
      <c r="A11" s="10">
        <v>6</v>
      </c>
      <c r="B11" s="155" t="s">
        <v>208</v>
      </c>
      <c r="C11" s="10" t="s">
        <v>39</v>
      </c>
      <c r="D11" s="10" t="s">
        <v>209</v>
      </c>
      <c r="E11" s="41" t="s">
        <v>21</v>
      </c>
      <c r="F11" s="10" t="s">
        <v>22</v>
      </c>
      <c r="G11" s="4" t="s">
        <v>207</v>
      </c>
      <c r="H11" s="7">
        <v>15000</v>
      </c>
      <c r="I11" s="7">
        <f t="shared" si="6"/>
        <v>180000</v>
      </c>
      <c r="J11" s="10" t="s">
        <v>204</v>
      </c>
      <c r="K11" s="14"/>
      <c r="L11" s="14"/>
      <c r="M11" s="14"/>
      <c r="N11" s="14"/>
      <c r="O11" s="249">
        <v>15000</v>
      </c>
      <c r="P11" s="249">
        <f t="shared" si="7"/>
        <v>180000</v>
      </c>
      <c r="Q11" s="154"/>
      <c r="R11" s="5"/>
      <c r="S11" s="5"/>
      <c r="T11" s="5"/>
      <c r="U11" s="5"/>
      <c r="V11" s="5"/>
      <c r="W11" s="5"/>
    </row>
    <row r="12" spans="1:30" s="6" customFormat="1" ht="24">
      <c r="A12" s="10">
        <v>7</v>
      </c>
      <c r="B12" s="41" t="s">
        <v>210</v>
      </c>
      <c r="C12" s="111" t="s">
        <v>211</v>
      </c>
      <c r="D12" s="31" t="s">
        <v>212</v>
      </c>
      <c r="E12" s="41" t="s">
        <v>21</v>
      </c>
      <c r="F12" s="10" t="s">
        <v>22</v>
      </c>
      <c r="G12" s="113" t="s">
        <v>213</v>
      </c>
      <c r="H12" s="112">
        <v>21000</v>
      </c>
      <c r="I12" s="56">
        <f t="shared" si="6"/>
        <v>252000</v>
      </c>
      <c r="J12" s="10" t="s">
        <v>204</v>
      </c>
      <c r="K12" s="5"/>
      <c r="L12" s="5"/>
      <c r="M12" s="5"/>
      <c r="N12" s="5"/>
      <c r="O12" s="250">
        <v>21000</v>
      </c>
      <c r="P12" s="251">
        <f t="shared" si="7"/>
        <v>252000</v>
      </c>
      <c r="Q12" s="5"/>
      <c r="R12" s="5"/>
      <c r="S12" s="5"/>
      <c r="T12" s="5"/>
      <c r="U12" s="5"/>
      <c r="V12" s="5"/>
      <c r="W12" s="5"/>
    </row>
    <row r="13" spans="1:30" s="23" customFormat="1" ht="30.75" customHeight="1">
      <c r="A13" s="878"/>
      <c r="B13" s="878"/>
      <c r="C13" s="878"/>
      <c r="D13" s="878"/>
      <c r="E13" s="878"/>
      <c r="F13" s="878"/>
      <c r="G13" s="879"/>
      <c r="H13" s="189">
        <f>SUM(H5:H11)</f>
        <v>112400</v>
      </c>
      <c r="I13" s="189">
        <f>SUM(I5:I11)</f>
        <v>1348800</v>
      </c>
      <c r="J13" s="190">
        <f>H13*4/100</f>
        <v>4496</v>
      </c>
      <c r="K13" s="191">
        <f>SUM(K5:K7)</f>
        <v>2299</v>
      </c>
      <c r="L13" s="75"/>
      <c r="M13" s="192">
        <f>SUM(M5:M7)</f>
        <v>59699</v>
      </c>
      <c r="N13" s="193"/>
      <c r="O13" s="77">
        <f>SUM(O5:O12)</f>
        <v>135710</v>
      </c>
      <c r="P13" s="77">
        <f>SUM(P5:P12)</f>
        <v>1628520</v>
      </c>
      <c r="Q13" s="24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s="23" customFormat="1" ht="30.75" customHeight="1">
      <c r="A14" s="2"/>
      <c r="B14" s="181"/>
      <c r="C14" s="2"/>
      <c r="D14" s="2"/>
      <c r="E14" s="2"/>
      <c r="F14" s="2"/>
      <c r="G14" s="2"/>
      <c r="H14" s="194"/>
      <c r="I14" s="194"/>
      <c r="J14" s="194"/>
      <c r="K14" s="195"/>
      <c r="L14" s="195"/>
      <c r="M14" s="196"/>
      <c r="N14" s="196"/>
      <c r="O14" s="230"/>
      <c r="P14" s="230"/>
      <c r="Q14" s="24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30.75" customHeight="1">
      <c r="A15" s="884" t="s">
        <v>346</v>
      </c>
      <c r="B15" s="884"/>
      <c r="C15" s="884"/>
      <c r="D15" s="884"/>
      <c r="E15" s="884"/>
      <c r="F15" s="884"/>
      <c r="G15" s="884"/>
      <c r="H15" s="884"/>
      <c r="I15" s="884"/>
      <c r="J15" s="884"/>
      <c r="K15" s="884"/>
      <c r="L15" s="884"/>
      <c r="M15" s="884"/>
      <c r="N15" s="884"/>
      <c r="O15" s="884"/>
      <c r="P15" s="884"/>
      <c r="Q15" s="88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30.75" customHeight="1">
      <c r="A16" s="876" t="s">
        <v>3</v>
      </c>
      <c r="B16" s="914" t="s">
        <v>4</v>
      </c>
      <c r="C16" s="876" t="s">
        <v>5</v>
      </c>
      <c r="D16" s="876" t="s">
        <v>6</v>
      </c>
      <c r="E16" s="876" t="s">
        <v>7</v>
      </c>
      <c r="F16" s="876" t="s">
        <v>8</v>
      </c>
      <c r="G16" s="876" t="s">
        <v>9</v>
      </c>
      <c r="H16" s="912" t="s">
        <v>10</v>
      </c>
      <c r="I16" s="913"/>
      <c r="J16" s="874" t="s">
        <v>11</v>
      </c>
      <c r="K16" s="881"/>
      <c r="L16" s="78"/>
      <c r="M16" s="874" t="s">
        <v>12</v>
      </c>
      <c r="N16" s="875"/>
      <c r="O16" s="875"/>
      <c r="P16" s="875"/>
      <c r="Q16" s="876" t="s">
        <v>13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30.75" customHeight="1">
      <c r="A17" s="876"/>
      <c r="B17" s="914"/>
      <c r="C17" s="876"/>
      <c r="D17" s="876"/>
      <c r="E17" s="876"/>
      <c r="F17" s="876"/>
      <c r="G17" s="876"/>
      <c r="H17" s="7" t="s">
        <v>14</v>
      </c>
      <c r="I17" s="7" t="s">
        <v>15</v>
      </c>
      <c r="J17" s="7" t="s">
        <v>16</v>
      </c>
      <c r="K17" s="7" t="s">
        <v>17</v>
      </c>
      <c r="L17" s="75"/>
      <c r="M17" s="8" t="s">
        <v>14</v>
      </c>
      <c r="N17" s="76"/>
      <c r="O17" s="95" t="s">
        <v>197</v>
      </c>
      <c r="P17" s="95" t="s">
        <v>15</v>
      </c>
      <c r="Q17" s="87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15" customFormat="1" ht="30.75" customHeight="1">
      <c r="A18" s="4">
        <v>1</v>
      </c>
      <c r="B18" s="155" t="s">
        <v>34</v>
      </c>
      <c r="C18" s="10" t="s">
        <v>35</v>
      </c>
      <c r="D18" s="10" t="s">
        <v>36</v>
      </c>
      <c r="E18" s="10" t="s">
        <v>21</v>
      </c>
      <c r="F18" s="10" t="s">
        <v>33</v>
      </c>
      <c r="G18" s="4" t="s">
        <v>37</v>
      </c>
      <c r="H18" s="7">
        <v>15900</v>
      </c>
      <c r="I18" s="7">
        <f>H18*12</f>
        <v>190800</v>
      </c>
      <c r="J18" s="12">
        <v>0.04</v>
      </c>
      <c r="K18" s="7">
        <f>H18*J18</f>
        <v>636</v>
      </c>
      <c r="L18" s="75">
        <f>+H18*J18</f>
        <v>636</v>
      </c>
      <c r="M18" s="8">
        <f>H18+K18</f>
        <v>16536</v>
      </c>
      <c r="N18" s="76">
        <f>+H18+L18</f>
        <v>16536</v>
      </c>
      <c r="O18" s="77">
        <v>16540</v>
      </c>
      <c r="P18" s="77">
        <f>+O18*12</f>
        <v>198480</v>
      </c>
      <c r="Q18" s="10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s="15" customFormat="1" ht="30.75" customHeight="1">
      <c r="A19" s="4">
        <v>2</v>
      </c>
      <c r="B19" s="155" t="s">
        <v>38</v>
      </c>
      <c r="C19" s="10" t="s">
        <v>39</v>
      </c>
      <c r="D19" s="10" t="s">
        <v>40</v>
      </c>
      <c r="E19" s="10" t="s">
        <v>21</v>
      </c>
      <c r="F19" s="10" t="s">
        <v>33</v>
      </c>
      <c r="G19" s="4" t="s">
        <v>37</v>
      </c>
      <c r="H19" s="7">
        <v>15900</v>
      </c>
      <c r="I19" s="7">
        <f t="shared" ref="I19:I31" si="8">H19*12</f>
        <v>190800</v>
      </c>
      <c r="J19" s="12">
        <v>0.04</v>
      </c>
      <c r="K19" s="7">
        <f t="shared" ref="K19:K31" si="9">H19*J19</f>
        <v>636</v>
      </c>
      <c r="L19" s="75">
        <f t="shared" ref="L19:L31" si="10">+H19*J19</f>
        <v>636</v>
      </c>
      <c r="M19" s="8">
        <f t="shared" ref="M19:M31" si="11">H19+K19</f>
        <v>16536</v>
      </c>
      <c r="N19" s="76">
        <f t="shared" ref="N19:N31" si="12">+H19+L19</f>
        <v>16536</v>
      </c>
      <c r="O19" s="77">
        <v>16540</v>
      </c>
      <c r="P19" s="77">
        <f t="shared" ref="P19:P31" si="13">+O19*12</f>
        <v>198480</v>
      </c>
      <c r="Q19" s="10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s="15" customFormat="1" ht="30.75" customHeight="1">
      <c r="A20" s="25">
        <v>3</v>
      </c>
      <c r="B20" s="157" t="s">
        <v>41</v>
      </c>
      <c r="C20" s="26" t="s">
        <v>39</v>
      </c>
      <c r="D20" s="26" t="s">
        <v>42</v>
      </c>
      <c r="E20" s="26" t="s">
        <v>21</v>
      </c>
      <c r="F20" s="26" t="s">
        <v>33</v>
      </c>
      <c r="G20" s="25" t="s">
        <v>43</v>
      </c>
      <c r="H20" s="158">
        <v>15000</v>
      </c>
      <c r="I20" s="7">
        <f t="shared" si="8"/>
        <v>180000</v>
      </c>
      <c r="J20" s="28">
        <v>0.04</v>
      </c>
      <c r="K20" s="7">
        <f t="shared" si="9"/>
        <v>600</v>
      </c>
      <c r="L20" s="75">
        <f t="shared" si="10"/>
        <v>600</v>
      </c>
      <c r="M20" s="8">
        <f t="shared" si="11"/>
        <v>15600</v>
      </c>
      <c r="N20" s="76">
        <f t="shared" si="12"/>
        <v>15600</v>
      </c>
      <c r="O20" s="77">
        <v>15600</v>
      </c>
      <c r="P20" s="77">
        <f t="shared" si="13"/>
        <v>187200</v>
      </c>
      <c r="Q20" s="26"/>
    </row>
    <row r="21" spans="1:30" s="15" customFormat="1" ht="30.75" customHeight="1">
      <c r="A21" s="4">
        <v>4</v>
      </c>
      <c r="B21" s="155" t="s">
        <v>44</v>
      </c>
      <c r="C21" s="10" t="s">
        <v>45</v>
      </c>
      <c r="D21" s="10" t="s">
        <v>46</v>
      </c>
      <c r="E21" s="10" t="s">
        <v>21</v>
      </c>
      <c r="F21" s="10" t="s">
        <v>33</v>
      </c>
      <c r="G21" s="4" t="s">
        <v>47</v>
      </c>
      <c r="H21" s="7">
        <v>15600</v>
      </c>
      <c r="I21" s="7">
        <f t="shared" si="8"/>
        <v>187200</v>
      </c>
      <c r="J21" s="12">
        <v>3.5000000000000003E-2</v>
      </c>
      <c r="K21" s="7">
        <f t="shared" si="9"/>
        <v>546</v>
      </c>
      <c r="L21" s="75">
        <f t="shared" si="10"/>
        <v>546</v>
      </c>
      <c r="M21" s="8">
        <f t="shared" si="11"/>
        <v>16146</v>
      </c>
      <c r="N21" s="76">
        <f t="shared" si="12"/>
        <v>16146</v>
      </c>
      <c r="O21" s="77">
        <v>16150</v>
      </c>
      <c r="P21" s="77">
        <f t="shared" si="13"/>
        <v>193800</v>
      </c>
      <c r="Q21" s="10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s="15" customFormat="1" ht="30.75" customHeight="1">
      <c r="A22" s="4">
        <v>5</v>
      </c>
      <c r="B22" s="155" t="s">
        <v>48</v>
      </c>
      <c r="C22" s="26" t="s">
        <v>49</v>
      </c>
      <c r="D22" s="26" t="s">
        <v>21</v>
      </c>
      <c r="E22" s="10" t="s">
        <v>21</v>
      </c>
      <c r="F22" s="10" t="s">
        <v>33</v>
      </c>
      <c r="G22" s="4" t="s">
        <v>50</v>
      </c>
      <c r="H22" s="7">
        <v>19914</v>
      </c>
      <c r="I22" s="7">
        <f t="shared" si="8"/>
        <v>238968</v>
      </c>
      <c r="J22" s="12">
        <v>0.05</v>
      </c>
      <c r="K22" s="7">
        <f t="shared" si="9"/>
        <v>995.7</v>
      </c>
      <c r="L22" s="75">
        <f t="shared" si="10"/>
        <v>995.7</v>
      </c>
      <c r="M22" s="8">
        <f t="shared" si="11"/>
        <v>20909.7</v>
      </c>
      <c r="N22" s="76">
        <f t="shared" si="12"/>
        <v>20909.7</v>
      </c>
      <c r="O22" s="77">
        <v>20910</v>
      </c>
      <c r="P22" s="77">
        <f t="shared" si="13"/>
        <v>250920</v>
      </c>
      <c r="Q22" s="10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s="15" customFormat="1" ht="30.75" customHeight="1">
      <c r="A23" s="4">
        <v>6</v>
      </c>
      <c r="B23" s="157" t="s">
        <v>51</v>
      </c>
      <c r="C23" s="26" t="s">
        <v>52</v>
      </c>
      <c r="D23" s="26" t="s">
        <v>53</v>
      </c>
      <c r="E23" s="26" t="s">
        <v>21</v>
      </c>
      <c r="F23" s="26" t="s">
        <v>33</v>
      </c>
      <c r="G23" s="25" t="s">
        <v>54</v>
      </c>
      <c r="H23" s="158">
        <v>18720</v>
      </c>
      <c r="I23" s="7">
        <f t="shared" si="8"/>
        <v>224640</v>
      </c>
      <c r="J23" s="28">
        <v>3.7999999999999999E-2</v>
      </c>
      <c r="K23" s="7">
        <f t="shared" si="9"/>
        <v>711.36</v>
      </c>
      <c r="L23" s="75">
        <f t="shared" si="10"/>
        <v>711.36</v>
      </c>
      <c r="M23" s="8">
        <f t="shared" si="11"/>
        <v>19431.36</v>
      </c>
      <c r="N23" s="76">
        <f t="shared" si="12"/>
        <v>19431.36</v>
      </c>
      <c r="O23" s="77">
        <v>19440</v>
      </c>
      <c r="P23" s="77">
        <f t="shared" si="13"/>
        <v>233280</v>
      </c>
      <c r="Q23" s="26"/>
    </row>
    <row r="24" spans="1:30" s="15" customFormat="1" ht="30.75" customHeight="1">
      <c r="A24" s="4">
        <v>7</v>
      </c>
      <c r="B24" s="155" t="s">
        <v>55</v>
      </c>
      <c r="C24" s="10" t="s">
        <v>56</v>
      </c>
      <c r="D24" s="10" t="s">
        <v>57</v>
      </c>
      <c r="E24" s="10" t="s">
        <v>21</v>
      </c>
      <c r="F24" s="10" t="s">
        <v>33</v>
      </c>
      <c r="G24" s="4" t="s">
        <v>58</v>
      </c>
      <c r="H24" s="7">
        <v>10000</v>
      </c>
      <c r="I24" s="7">
        <f t="shared" si="8"/>
        <v>120000</v>
      </c>
      <c r="J24" s="12">
        <v>0.04</v>
      </c>
      <c r="K24" s="7">
        <f t="shared" si="9"/>
        <v>400</v>
      </c>
      <c r="L24" s="75">
        <f t="shared" si="10"/>
        <v>400</v>
      </c>
      <c r="M24" s="8">
        <f t="shared" si="11"/>
        <v>10400</v>
      </c>
      <c r="N24" s="76">
        <f t="shared" si="12"/>
        <v>10400</v>
      </c>
      <c r="O24" s="77">
        <v>10400</v>
      </c>
      <c r="P24" s="77">
        <f t="shared" si="13"/>
        <v>124800</v>
      </c>
      <c r="Q24" s="10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s="15" customFormat="1" ht="30.75" customHeight="1">
      <c r="A25" s="4">
        <v>8</v>
      </c>
      <c r="B25" s="155" t="s">
        <v>59</v>
      </c>
      <c r="C25" s="10" t="s">
        <v>60</v>
      </c>
      <c r="D25" s="10" t="s">
        <v>61</v>
      </c>
      <c r="E25" s="10" t="s">
        <v>21</v>
      </c>
      <c r="F25" s="10" t="s">
        <v>33</v>
      </c>
      <c r="G25" s="4" t="s">
        <v>62</v>
      </c>
      <c r="H25" s="7">
        <v>18616</v>
      </c>
      <c r="I25" s="7">
        <f t="shared" si="8"/>
        <v>223392</v>
      </c>
      <c r="J25" s="12">
        <v>0.04</v>
      </c>
      <c r="K25" s="7">
        <f t="shared" si="9"/>
        <v>744.64</v>
      </c>
      <c r="L25" s="75">
        <f t="shared" si="10"/>
        <v>744.64</v>
      </c>
      <c r="M25" s="8">
        <f t="shared" si="11"/>
        <v>19360.64</v>
      </c>
      <c r="N25" s="76">
        <f t="shared" si="12"/>
        <v>19360.64</v>
      </c>
      <c r="O25" s="77">
        <v>19370</v>
      </c>
      <c r="P25" s="77">
        <f t="shared" si="13"/>
        <v>232440</v>
      </c>
      <c r="Q25" s="10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s="15" customFormat="1" ht="30.75" customHeight="1">
      <c r="A26" s="4">
        <v>9</v>
      </c>
      <c r="B26" s="155" t="s">
        <v>63</v>
      </c>
      <c r="C26" s="10" t="s">
        <v>64</v>
      </c>
      <c r="D26" s="10" t="s">
        <v>65</v>
      </c>
      <c r="E26" s="10" t="s">
        <v>21</v>
      </c>
      <c r="F26" s="10" t="s">
        <v>33</v>
      </c>
      <c r="G26" s="4" t="s">
        <v>66</v>
      </c>
      <c r="H26" s="7">
        <v>15219</v>
      </c>
      <c r="I26" s="7">
        <f t="shared" si="8"/>
        <v>182628</v>
      </c>
      <c r="J26" s="12">
        <v>0.05</v>
      </c>
      <c r="K26" s="7">
        <f t="shared" si="9"/>
        <v>760.95</v>
      </c>
      <c r="L26" s="75">
        <f t="shared" si="10"/>
        <v>760.95</v>
      </c>
      <c r="M26" s="8">
        <f t="shared" si="11"/>
        <v>15979.95</v>
      </c>
      <c r="N26" s="76">
        <f t="shared" si="12"/>
        <v>15979.95</v>
      </c>
      <c r="O26" s="77">
        <v>15980</v>
      </c>
      <c r="P26" s="77">
        <f t="shared" si="13"/>
        <v>191760</v>
      </c>
      <c r="Q26" s="10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s="15" customFormat="1" ht="30.75" customHeight="1">
      <c r="A27" s="4">
        <v>10</v>
      </c>
      <c r="B27" s="155" t="s">
        <v>67</v>
      </c>
      <c r="C27" s="10" t="s">
        <v>64</v>
      </c>
      <c r="D27" s="10" t="s">
        <v>68</v>
      </c>
      <c r="E27" s="10" t="s">
        <v>21</v>
      </c>
      <c r="F27" s="10" t="s">
        <v>33</v>
      </c>
      <c r="G27" s="4" t="s">
        <v>62</v>
      </c>
      <c r="H27" s="7">
        <v>18253</v>
      </c>
      <c r="I27" s="7">
        <f t="shared" si="8"/>
        <v>219036</v>
      </c>
      <c r="J27" s="12">
        <v>3.5000000000000003E-2</v>
      </c>
      <c r="K27" s="7">
        <f t="shared" si="9"/>
        <v>638.85500000000002</v>
      </c>
      <c r="L27" s="75">
        <f t="shared" si="10"/>
        <v>638.85500000000002</v>
      </c>
      <c r="M27" s="8">
        <f t="shared" si="11"/>
        <v>18891.855</v>
      </c>
      <c r="N27" s="76">
        <f t="shared" si="12"/>
        <v>18891.855</v>
      </c>
      <c r="O27" s="77">
        <v>18900</v>
      </c>
      <c r="P27" s="77">
        <f t="shared" si="13"/>
        <v>226800</v>
      </c>
      <c r="Q27" s="10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s="15" customFormat="1" ht="30.75" customHeight="1">
      <c r="A28" s="4">
        <v>11</v>
      </c>
      <c r="B28" s="155" t="s">
        <v>69</v>
      </c>
      <c r="C28" s="10" t="s">
        <v>70</v>
      </c>
      <c r="D28" s="10" t="s">
        <v>71</v>
      </c>
      <c r="E28" s="10" t="s">
        <v>21</v>
      </c>
      <c r="F28" s="10" t="s">
        <v>33</v>
      </c>
      <c r="G28" s="4" t="s">
        <v>62</v>
      </c>
      <c r="H28" s="7">
        <v>17841</v>
      </c>
      <c r="I28" s="7">
        <f t="shared" si="8"/>
        <v>214092</v>
      </c>
      <c r="J28" s="12">
        <v>0.04</v>
      </c>
      <c r="K28" s="7">
        <f t="shared" si="9"/>
        <v>713.64</v>
      </c>
      <c r="L28" s="75">
        <f t="shared" si="10"/>
        <v>713.64</v>
      </c>
      <c r="M28" s="8">
        <f t="shared" si="11"/>
        <v>18554.64</v>
      </c>
      <c r="N28" s="76">
        <f t="shared" si="12"/>
        <v>18554.64</v>
      </c>
      <c r="O28" s="77">
        <v>18560</v>
      </c>
      <c r="P28" s="77">
        <f t="shared" si="13"/>
        <v>222720</v>
      </c>
      <c r="Q28" s="10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s="15" customFormat="1" ht="30.75" customHeight="1">
      <c r="A29" s="4">
        <v>12</v>
      </c>
      <c r="B29" s="155" t="s">
        <v>72</v>
      </c>
      <c r="C29" s="10" t="s">
        <v>60</v>
      </c>
      <c r="D29" s="10" t="s">
        <v>73</v>
      </c>
      <c r="E29" s="10" t="s">
        <v>21</v>
      </c>
      <c r="F29" s="10" t="s">
        <v>33</v>
      </c>
      <c r="G29" s="4" t="s">
        <v>74</v>
      </c>
      <c r="H29" s="7">
        <v>13743</v>
      </c>
      <c r="I29" s="7">
        <f t="shared" si="8"/>
        <v>164916</v>
      </c>
      <c r="J29" s="12">
        <v>3.4799999999999998E-2</v>
      </c>
      <c r="K29" s="7">
        <f t="shared" si="9"/>
        <v>478.25639999999999</v>
      </c>
      <c r="L29" s="75">
        <f t="shared" si="10"/>
        <v>478.25639999999999</v>
      </c>
      <c r="M29" s="8">
        <f t="shared" si="11"/>
        <v>14221.2564</v>
      </c>
      <c r="N29" s="76">
        <f t="shared" si="12"/>
        <v>14221.2564</v>
      </c>
      <c r="O29" s="77">
        <v>14230</v>
      </c>
      <c r="P29" s="77">
        <f t="shared" si="13"/>
        <v>170760</v>
      </c>
      <c r="Q29" s="10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s="15" customFormat="1" ht="30.75" customHeight="1">
      <c r="A30" s="4">
        <v>13</v>
      </c>
      <c r="B30" s="155" t="s">
        <v>75</v>
      </c>
      <c r="C30" s="10" t="s">
        <v>76</v>
      </c>
      <c r="D30" s="10" t="s">
        <v>77</v>
      </c>
      <c r="E30" s="10" t="s">
        <v>21</v>
      </c>
      <c r="F30" s="10" t="s">
        <v>33</v>
      </c>
      <c r="G30" s="4" t="s">
        <v>78</v>
      </c>
      <c r="H30" s="7">
        <v>15000</v>
      </c>
      <c r="I30" s="7">
        <f t="shared" si="8"/>
        <v>180000</v>
      </c>
      <c r="J30" s="12">
        <v>3.4799999999999998E-2</v>
      </c>
      <c r="K30" s="7">
        <f t="shared" si="9"/>
        <v>522</v>
      </c>
      <c r="L30" s="75">
        <f t="shared" si="10"/>
        <v>522</v>
      </c>
      <c r="M30" s="8">
        <f t="shared" si="11"/>
        <v>15522</v>
      </c>
      <c r="N30" s="76">
        <f t="shared" si="12"/>
        <v>15522</v>
      </c>
      <c r="O30" s="77">
        <v>15530</v>
      </c>
      <c r="P30" s="77">
        <f t="shared" si="13"/>
        <v>186360</v>
      </c>
      <c r="Q30" s="10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s="15" customFormat="1" ht="30.75" customHeight="1">
      <c r="A31" s="4">
        <v>14</v>
      </c>
      <c r="B31" s="155" t="s">
        <v>79</v>
      </c>
      <c r="C31" s="10" t="s">
        <v>80</v>
      </c>
      <c r="D31" s="10" t="s">
        <v>81</v>
      </c>
      <c r="E31" s="10" t="s">
        <v>21</v>
      </c>
      <c r="F31" s="10" t="s">
        <v>33</v>
      </c>
      <c r="G31" s="4" t="s">
        <v>47</v>
      </c>
      <c r="H31" s="7">
        <v>13650</v>
      </c>
      <c r="I31" s="7">
        <f t="shared" si="8"/>
        <v>163800</v>
      </c>
      <c r="J31" s="12">
        <v>4.0300000000000002E-2</v>
      </c>
      <c r="K31" s="7">
        <f t="shared" si="9"/>
        <v>550.09500000000003</v>
      </c>
      <c r="L31" s="75">
        <f t="shared" si="10"/>
        <v>550.09500000000003</v>
      </c>
      <c r="M31" s="8">
        <f t="shared" si="11"/>
        <v>14200.094999999999</v>
      </c>
      <c r="N31" s="76">
        <f t="shared" si="12"/>
        <v>14200.094999999999</v>
      </c>
      <c r="O31" s="77">
        <v>14210</v>
      </c>
      <c r="P31" s="77">
        <f t="shared" si="13"/>
        <v>170520</v>
      </c>
      <c r="Q31" s="10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s="15" customFormat="1" ht="30.75" customHeight="1">
      <c r="A32" s="932" t="s">
        <v>343</v>
      </c>
      <c r="B32" s="932"/>
      <c r="C32" s="932"/>
      <c r="D32" s="150"/>
      <c r="E32" s="150"/>
      <c r="F32" s="150"/>
      <c r="G32" s="151"/>
      <c r="H32" s="7"/>
      <c r="I32" s="7"/>
      <c r="J32" s="12"/>
      <c r="K32" s="7"/>
      <c r="L32" s="75"/>
      <c r="M32" s="8"/>
      <c r="N32" s="76"/>
      <c r="O32" s="77"/>
      <c r="P32" s="77"/>
      <c r="Q32" s="10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24">
      <c r="A33" s="53">
        <v>15</v>
      </c>
      <c r="B33" s="167" t="s">
        <v>214</v>
      </c>
      <c r="C33" s="51" t="s">
        <v>35</v>
      </c>
      <c r="D33" s="51" t="s">
        <v>215</v>
      </c>
      <c r="E33" s="52" t="s">
        <v>21</v>
      </c>
      <c r="F33" s="51" t="s">
        <v>33</v>
      </c>
      <c r="G33" s="53" t="s">
        <v>216</v>
      </c>
      <c r="H33" s="197">
        <v>15000</v>
      </c>
      <c r="I33" s="7">
        <f>H33*12</f>
        <v>180000</v>
      </c>
      <c r="J33" s="10" t="s">
        <v>204</v>
      </c>
      <c r="K33" s="63"/>
      <c r="L33" s="63"/>
      <c r="M33" s="63"/>
      <c r="N33" s="63"/>
      <c r="O33" s="252">
        <v>15000</v>
      </c>
      <c r="P33" s="249">
        <f>O33*12</f>
        <v>180000</v>
      </c>
      <c r="Q33" s="125"/>
      <c r="R33" s="1"/>
      <c r="S33" s="1"/>
      <c r="T33" s="1"/>
      <c r="U33" s="1"/>
      <c r="V33" s="1"/>
      <c r="W33" s="1"/>
    </row>
    <row r="34" spans="1:30" ht="24">
      <c r="A34" s="53">
        <v>16</v>
      </c>
      <c r="B34" s="167" t="s">
        <v>217</v>
      </c>
      <c r="C34" s="51" t="s">
        <v>218</v>
      </c>
      <c r="D34" s="51" t="s">
        <v>219</v>
      </c>
      <c r="E34" s="52" t="s">
        <v>21</v>
      </c>
      <c r="F34" s="51" t="s">
        <v>33</v>
      </c>
      <c r="G34" s="53" t="s">
        <v>220</v>
      </c>
      <c r="H34" s="197">
        <v>15000</v>
      </c>
      <c r="I34" s="7">
        <f t="shared" ref="I34:I38" si="14">H34*12</f>
        <v>180000</v>
      </c>
      <c r="J34" s="10" t="s">
        <v>204</v>
      </c>
      <c r="K34" s="63"/>
      <c r="L34" s="63"/>
      <c r="M34" s="63"/>
      <c r="N34" s="63"/>
      <c r="O34" s="252">
        <v>15000</v>
      </c>
      <c r="P34" s="249">
        <f t="shared" ref="P34:P38" si="15">O34*12</f>
        <v>180000</v>
      </c>
      <c r="Q34" s="125"/>
      <c r="R34" s="1"/>
      <c r="S34" s="1"/>
      <c r="T34" s="1"/>
      <c r="U34" s="1"/>
      <c r="V34" s="1"/>
      <c r="W34" s="1"/>
    </row>
    <row r="35" spans="1:30" ht="24">
      <c r="A35" s="53">
        <v>17</v>
      </c>
      <c r="B35" s="167" t="s">
        <v>221</v>
      </c>
      <c r="C35" s="51" t="s">
        <v>39</v>
      </c>
      <c r="D35" s="51" t="s">
        <v>222</v>
      </c>
      <c r="E35" s="52" t="s">
        <v>21</v>
      </c>
      <c r="F35" s="51" t="s">
        <v>33</v>
      </c>
      <c r="G35" s="53" t="s">
        <v>223</v>
      </c>
      <c r="H35" s="197">
        <v>15000</v>
      </c>
      <c r="I35" s="7">
        <f t="shared" si="14"/>
        <v>180000</v>
      </c>
      <c r="J35" s="10" t="s">
        <v>204</v>
      </c>
      <c r="K35" s="63"/>
      <c r="L35" s="63"/>
      <c r="M35" s="63"/>
      <c r="N35" s="63"/>
      <c r="O35" s="252">
        <v>15000</v>
      </c>
      <c r="P35" s="249">
        <f t="shared" si="15"/>
        <v>180000</v>
      </c>
      <c r="Q35" s="125"/>
      <c r="R35" s="1"/>
      <c r="S35" s="1"/>
      <c r="T35" s="1"/>
      <c r="U35" s="1"/>
      <c r="V35" s="1"/>
      <c r="W35" s="1"/>
    </row>
    <row r="36" spans="1:30" s="6" customFormat="1" ht="24">
      <c r="A36" s="53">
        <v>18</v>
      </c>
      <c r="B36" s="159" t="s">
        <v>224</v>
      </c>
      <c r="C36" s="153" t="s">
        <v>225</v>
      </c>
      <c r="D36" s="153" t="s">
        <v>226</v>
      </c>
      <c r="E36" s="32" t="s">
        <v>21</v>
      </c>
      <c r="F36" s="26" t="s">
        <v>33</v>
      </c>
      <c r="G36" s="25" t="s">
        <v>227</v>
      </c>
      <c r="H36" s="158">
        <v>15000</v>
      </c>
      <c r="I36" s="7">
        <f t="shared" si="14"/>
        <v>180000</v>
      </c>
      <c r="J36" s="10" t="s">
        <v>204</v>
      </c>
      <c r="K36" s="15"/>
      <c r="L36" s="15"/>
      <c r="M36" s="15"/>
      <c r="N36" s="15"/>
      <c r="O36" s="253">
        <v>15000</v>
      </c>
      <c r="P36" s="249">
        <f t="shared" si="15"/>
        <v>180000</v>
      </c>
      <c r="Q36" s="153"/>
    </row>
    <row r="37" spans="1:30" ht="24">
      <c r="A37" s="53">
        <v>19</v>
      </c>
      <c r="B37" s="167" t="s">
        <v>228</v>
      </c>
      <c r="C37" s="51" t="s">
        <v>145</v>
      </c>
      <c r="D37" s="51" t="s">
        <v>229</v>
      </c>
      <c r="E37" s="52" t="s">
        <v>21</v>
      </c>
      <c r="F37" s="51" t="s">
        <v>33</v>
      </c>
      <c r="G37" s="53" t="s">
        <v>230</v>
      </c>
      <c r="H37" s="197">
        <v>18000</v>
      </c>
      <c r="I37" s="7">
        <f t="shared" si="14"/>
        <v>216000</v>
      </c>
      <c r="J37" s="10" t="s">
        <v>204</v>
      </c>
      <c r="K37" s="63"/>
      <c r="L37" s="63"/>
      <c r="M37" s="63"/>
      <c r="N37" s="63"/>
      <c r="O37" s="252">
        <v>18000</v>
      </c>
      <c r="P37" s="249">
        <f t="shared" si="15"/>
        <v>216000</v>
      </c>
      <c r="Q37" s="125"/>
      <c r="R37" s="1"/>
      <c r="S37" s="1"/>
      <c r="T37" s="1"/>
      <c r="U37" s="1"/>
      <c r="V37" s="1"/>
      <c r="W37" s="1"/>
    </row>
    <row r="38" spans="1:30" s="6" customFormat="1" ht="24">
      <c r="A38" s="53">
        <v>20</v>
      </c>
      <c r="B38" s="159" t="s">
        <v>231</v>
      </c>
      <c r="C38" s="153" t="s">
        <v>232</v>
      </c>
      <c r="D38" s="153" t="s">
        <v>233</v>
      </c>
      <c r="E38" s="32" t="s">
        <v>21</v>
      </c>
      <c r="F38" s="26" t="s">
        <v>33</v>
      </c>
      <c r="G38" s="25" t="s">
        <v>234</v>
      </c>
      <c r="H38" s="158">
        <v>13000</v>
      </c>
      <c r="I38" s="7">
        <f t="shared" si="14"/>
        <v>156000</v>
      </c>
      <c r="J38" s="10" t="s">
        <v>204</v>
      </c>
      <c r="K38" s="15"/>
      <c r="L38" s="15"/>
      <c r="M38" s="15"/>
      <c r="N38" s="15"/>
      <c r="O38" s="253">
        <v>13000</v>
      </c>
      <c r="P38" s="249">
        <f t="shared" si="15"/>
        <v>156000</v>
      </c>
      <c r="Q38" s="153"/>
    </row>
    <row r="39" spans="1:30" s="6" customFormat="1" ht="24">
      <c r="A39" s="917" t="s">
        <v>344</v>
      </c>
      <c r="B39" s="925"/>
      <c r="C39" s="153"/>
      <c r="D39" s="153"/>
      <c r="E39" s="32"/>
      <c r="F39" s="26"/>
      <c r="G39" s="25"/>
      <c r="H39" s="158"/>
      <c r="I39" s="7"/>
      <c r="J39" s="10"/>
      <c r="K39" s="15"/>
      <c r="L39" s="15"/>
      <c r="M39" s="15"/>
      <c r="N39" s="15"/>
      <c r="O39" s="253"/>
      <c r="P39" s="249"/>
      <c r="Q39" s="153"/>
    </row>
    <row r="40" spans="1:30" ht="24">
      <c r="A40" s="53">
        <v>21</v>
      </c>
      <c r="B40" s="167" t="s">
        <v>290</v>
      </c>
      <c r="C40" s="51" t="s">
        <v>263</v>
      </c>
      <c r="D40" s="51" t="s">
        <v>291</v>
      </c>
      <c r="E40" s="52" t="s">
        <v>21</v>
      </c>
      <c r="F40" s="51" t="s">
        <v>33</v>
      </c>
      <c r="G40" s="53" t="s">
        <v>292</v>
      </c>
      <c r="H40" s="197">
        <v>15000</v>
      </c>
      <c r="I40" s="197">
        <v>15000</v>
      </c>
      <c r="J40" s="198">
        <f>I40*12</f>
        <v>180000</v>
      </c>
      <c r="K40" s="51"/>
      <c r="L40" s="63"/>
      <c r="M40" s="63"/>
      <c r="N40" s="63"/>
      <c r="O40" s="252">
        <v>15000</v>
      </c>
      <c r="P40" s="252">
        <v>15000</v>
      </c>
      <c r="Q40" s="125"/>
      <c r="R40" s="1"/>
      <c r="S40" s="1"/>
      <c r="T40" s="1"/>
      <c r="U40" s="1"/>
      <c r="V40" s="1"/>
      <c r="W40" s="1"/>
      <c r="X40" s="1"/>
    </row>
    <row r="41" spans="1:30" ht="24">
      <c r="A41" s="53">
        <v>22</v>
      </c>
      <c r="B41" s="167" t="s">
        <v>293</v>
      </c>
      <c r="C41" s="51" t="s">
        <v>133</v>
      </c>
      <c r="D41" s="51" t="s">
        <v>291</v>
      </c>
      <c r="E41" s="52" t="s">
        <v>21</v>
      </c>
      <c r="F41" s="51" t="s">
        <v>33</v>
      </c>
      <c r="G41" s="53" t="s">
        <v>292</v>
      </c>
      <c r="H41" s="197">
        <v>15000</v>
      </c>
      <c r="I41" s="197">
        <v>15000</v>
      </c>
      <c r="J41" s="198">
        <f t="shared" ref="J41:J43" si="16">I41*12</f>
        <v>180000</v>
      </c>
      <c r="K41" s="51"/>
      <c r="L41" s="63"/>
      <c r="M41" s="63"/>
      <c r="N41" s="63"/>
      <c r="O41" s="252">
        <v>15000</v>
      </c>
      <c r="P41" s="252">
        <v>15000</v>
      </c>
      <c r="Q41" s="125"/>
      <c r="R41" s="1"/>
      <c r="S41" s="1"/>
      <c r="T41" s="1"/>
      <c r="U41" s="1"/>
      <c r="V41" s="1"/>
      <c r="W41" s="1"/>
      <c r="X41" s="1"/>
    </row>
    <row r="42" spans="1:30" ht="24">
      <c r="A42" s="53">
        <v>23</v>
      </c>
      <c r="B42" s="167" t="s">
        <v>294</v>
      </c>
      <c r="C42" s="51" t="s">
        <v>112</v>
      </c>
      <c r="D42" s="51" t="s">
        <v>291</v>
      </c>
      <c r="E42" s="52" t="s">
        <v>21</v>
      </c>
      <c r="F42" s="51" t="s">
        <v>33</v>
      </c>
      <c r="G42" s="53" t="s">
        <v>292</v>
      </c>
      <c r="H42" s="197">
        <v>15000</v>
      </c>
      <c r="I42" s="197">
        <v>15000</v>
      </c>
      <c r="J42" s="198">
        <f t="shared" si="16"/>
        <v>180000</v>
      </c>
      <c r="K42" s="51"/>
      <c r="L42" s="63"/>
      <c r="M42" s="63"/>
      <c r="N42" s="63"/>
      <c r="O42" s="252">
        <v>15000</v>
      </c>
      <c r="P42" s="252">
        <v>15000</v>
      </c>
      <c r="Q42" s="125"/>
      <c r="R42" s="1"/>
      <c r="S42" s="1"/>
      <c r="T42" s="1"/>
      <c r="U42" s="1"/>
      <c r="V42" s="1"/>
      <c r="W42" s="1"/>
      <c r="X42" s="1"/>
    </row>
    <row r="43" spans="1:30" ht="24">
      <c r="A43" s="53">
        <v>24</v>
      </c>
      <c r="B43" s="127" t="s">
        <v>295</v>
      </c>
      <c r="C43" s="51" t="s">
        <v>296</v>
      </c>
      <c r="D43" s="51" t="s">
        <v>297</v>
      </c>
      <c r="E43" s="52" t="s">
        <v>21</v>
      </c>
      <c r="F43" s="51" t="s">
        <v>33</v>
      </c>
      <c r="G43" s="53" t="s">
        <v>292</v>
      </c>
      <c r="H43" s="197">
        <v>15000</v>
      </c>
      <c r="I43" s="197">
        <v>15000</v>
      </c>
      <c r="J43" s="198">
        <f t="shared" si="16"/>
        <v>180000</v>
      </c>
      <c r="K43" s="51"/>
      <c r="L43" s="63"/>
      <c r="M43" s="63"/>
      <c r="N43" s="63"/>
      <c r="O43" s="252">
        <v>15000</v>
      </c>
      <c r="P43" s="252">
        <v>15000</v>
      </c>
      <c r="Q43" s="125"/>
      <c r="R43" s="1"/>
      <c r="S43" s="1"/>
      <c r="T43" s="1"/>
      <c r="U43" s="1"/>
      <c r="V43" s="1"/>
      <c r="W43" s="1"/>
      <c r="X43" s="1"/>
    </row>
    <row r="44" spans="1:30" ht="30.75" customHeight="1">
      <c r="A44" s="878"/>
      <c r="B44" s="878"/>
      <c r="C44" s="878"/>
      <c r="D44" s="878"/>
      <c r="E44" s="878"/>
      <c r="F44" s="878"/>
      <c r="G44" s="879"/>
      <c r="H44" s="189">
        <f>SUM(H18:H43)</f>
        <v>374356</v>
      </c>
      <c r="I44" s="189">
        <f>SUM(I18:I43)</f>
        <v>3832272</v>
      </c>
      <c r="J44" s="190">
        <f>H44*4/100</f>
        <v>14974.24</v>
      </c>
      <c r="K44" s="191">
        <f>SUM(K18:K31)</f>
        <v>8933.4963999999982</v>
      </c>
      <c r="L44" s="75"/>
      <c r="M44" s="192">
        <f>SUM(M18:M31)</f>
        <v>232289.49640000003</v>
      </c>
      <c r="N44" s="76"/>
      <c r="O44" s="77">
        <f>SUM(O18:O43)</f>
        <v>383360</v>
      </c>
      <c r="P44" s="77">
        <f>SUM(P18:P43)</f>
        <v>3940320</v>
      </c>
      <c r="Q44" s="10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30.75" customHeight="1">
      <c r="A45" s="882"/>
      <c r="B45" s="882"/>
      <c r="C45" s="882"/>
      <c r="D45" s="882"/>
      <c r="E45" s="882"/>
      <c r="F45" s="882"/>
      <c r="G45" s="882"/>
      <c r="H45" s="882"/>
      <c r="I45" s="882"/>
      <c r="J45" s="882"/>
      <c r="K45" s="882"/>
      <c r="L45" s="882"/>
      <c r="M45" s="882"/>
      <c r="N45" s="882"/>
      <c r="O45" s="882"/>
      <c r="P45" s="882"/>
      <c r="Q45" s="88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30.75" customHeight="1">
      <c r="A46" s="882" t="s">
        <v>347</v>
      </c>
      <c r="B46" s="882"/>
      <c r="C46" s="882"/>
      <c r="D46" s="882"/>
      <c r="E46" s="882"/>
      <c r="F46" s="882"/>
      <c r="G46" s="882"/>
      <c r="H46" s="882"/>
      <c r="I46" s="882"/>
      <c r="J46" s="882"/>
      <c r="K46" s="882"/>
      <c r="L46" s="882"/>
      <c r="M46" s="882"/>
      <c r="N46" s="882"/>
      <c r="O46" s="882"/>
      <c r="P46" s="882"/>
      <c r="Q46" s="88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30.75" customHeight="1">
      <c r="A47" s="876" t="s">
        <v>3</v>
      </c>
      <c r="B47" s="914" t="s">
        <v>4</v>
      </c>
      <c r="C47" s="876" t="s">
        <v>5</v>
      </c>
      <c r="D47" s="876" t="s">
        <v>6</v>
      </c>
      <c r="E47" s="876" t="s">
        <v>7</v>
      </c>
      <c r="F47" s="876" t="s">
        <v>8</v>
      </c>
      <c r="G47" s="876" t="s">
        <v>9</v>
      </c>
      <c r="H47" s="912" t="s">
        <v>10</v>
      </c>
      <c r="I47" s="913"/>
      <c r="J47" s="874" t="s">
        <v>11</v>
      </c>
      <c r="K47" s="881"/>
      <c r="L47" s="78"/>
      <c r="M47" s="874" t="s">
        <v>12</v>
      </c>
      <c r="N47" s="875"/>
      <c r="O47" s="875"/>
      <c r="P47" s="875"/>
      <c r="Q47" s="876" t="s">
        <v>13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30.75" customHeight="1">
      <c r="A48" s="876"/>
      <c r="B48" s="914"/>
      <c r="C48" s="876"/>
      <c r="D48" s="876"/>
      <c r="E48" s="876"/>
      <c r="F48" s="876"/>
      <c r="G48" s="876"/>
      <c r="H48" s="7" t="s">
        <v>14</v>
      </c>
      <c r="I48" s="7" t="s">
        <v>15</v>
      </c>
      <c r="J48" s="7" t="s">
        <v>16</v>
      </c>
      <c r="K48" s="7" t="s">
        <v>17</v>
      </c>
      <c r="L48" s="75"/>
      <c r="M48" s="8" t="s">
        <v>14</v>
      </c>
      <c r="N48" s="76"/>
      <c r="O48" s="95" t="s">
        <v>197</v>
      </c>
      <c r="P48" s="95" t="s">
        <v>15</v>
      </c>
      <c r="Q48" s="876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s="6" customFormat="1" ht="30.75" customHeight="1">
      <c r="A49" s="26">
        <v>1</v>
      </c>
      <c r="B49" s="159" t="s">
        <v>83</v>
      </c>
      <c r="C49" s="153" t="s">
        <v>84</v>
      </c>
      <c r="D49" s="26" t="s">
        <v>85</v>
      </c>
      <c r="E49" s="32" t="s">
        <v>21</v>
      </c>
      <c r="F49" s="26" t="s">
        <v>86</v>
      </c>
      <c r="G49" s="33" t="s">
        <v>62</v>
      </c>
      <c r="H49" s="199">
        <v>22652</v>
      </c>
      <c r="I49" s="199">
        <f>H49*12</f>
        <v>271824</v>
      </c>
      <c r="J49" s="200">
        <v>3.95E-2</v>
      </c>
      <c r="K49" s="158">
        <f>H49*J49</f>
        <v>894.75400000000002</v>
      </c>
      <c r="L49" s="201">
        <f t="shared" ref="L49:L54" si="17">+H49*J49</f>
        <v>894.75400000000002</v>
      </c>
      <c r="M49" s="202">
        <f>H49+K49</f>
        <v>23546.754000000001</v>
      </c>
      <c r="N49" s="203">
        <f t="shared" ref="N49:N54" si="18">+H49+L49</f>
        <v>23546.754000000001</v>
      </c>
      <c r="O49" s="204">
        <v>23550</v>
      </c>
      <c r="P49" s="205">
        <f t="shared" ref="P49:P54" si="19">+O49*12</f>
        <v>282600</v>
      </c>
      <c r="Q49" s="25"/>
    </row>
    <row r="50" spans="1:30" s="6" customFormat="1" ht="30.75" customHeight="1">
      <c r="A50" s="26">
        <v>2</v>
      </c>
      <c r="B50" s="157" t="s">
        <v>87</v>
      </c>
      <c r="C50" s="26" t="s">
        <v>88</v>
      </c>
      <c r="D50" s="26" t="s">
        <v>89</v>
      </c>
      <c r="E50" s="32" t="s">
        <v>21</v>
      </c>
      <c r="F50" s="26" t="s">
        <v>82</v>
      </c>
      <c r="G50" s="25" t="s">
        <v>90</v>
      </c>
      <c r="H50" s="158">
        <v>20000</v>
      </c>
      <c r="I50" s="199">
        <f t="shared" ref="I50:I54" si="20">H50*12</f>
        <v>240000</v>
      </c>
      <c r="J50" s="28">
        <v>3.95E-2</v>
      </c>
      <c r="K50" s="158">
        <f t="shared" ref="K50:K54" si="21">H50*J50</f>
        <v>790</v>
      </c>
      <c r="L50" s="201">
        <f t="shared" si="17"/>
        <v>790</v>
      </c>
      <c r="M50" s="202">
        <f t="shared" ref="M50:M54" si="22">H50+K50</f>
        <v>20790</v>
      </c>
      <c r="N50" s="203">
        <f t="shared" si="18"/>
        <v>20790</v>
      </c>
      <c r="O50" s="204">
        <v>20790</v>
      </c>
      <c r="P50" s="205">
        <f t="shared" si="19"/>
        <v>249480</v>
      </c>
      <c r="Q50" s="25"/>
    </row>
    <row r="51" spans="1:30" s="6" customFormat="1" ht="30.75" customHeight="1">
      <c r="A51" s="26">
        <v>3</v>
      </c>
      <c r="B51" s="155" t="s">
        <v>91</v>
      </c>
      <c r="C51" s="10" t="s">
        <v>92</v>
      </c>
      <c r="D51" s="10" t="s">
        <v>93</v>
      </c>
      <c r="E51" s="41" t="s">
        <v>21</v>
      </c>
      <c r="F51" s="10" t="s">
        <v>82</v>
      </c>
      <c r="G51" s="4" t="s">
        <v>94</v>
      </c>
      <c r="H51" s="7">
        <v>19080</v>
      </c>
      <c r="I51" s="199">
        <f t="shared" si="20"/>
        <v>228960</v>
      </c>
      <c r="J51" s="12">
        <v>0.04</v>
      </c>
      <c r="K51" s="158">
        <f t="shared" si="21"/>
        <v>763.2</v>
      </c>
      <c r="L51" s="201">
        <f t="shared" si="17"/>
        <v>763.2</v>
      </c>
      <c r="M51" s="202">
        <f t="shared" si="22"/>
        <v>19843.2</v>
      </c>
      <c r="N51" s="203">
        <f t="shared" si="18"/>
        <v>19843.2</v>
      </c>
      <c r="O51" s="204">
        <v>19850</v>
      </c>
      <c r="P51" s="205">
        <f t="shared" si="19"/>
        <v>238200</v>
      </c>
      <c r="Q51" s="4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s="6" customFormat="1" ht="30.75" customHeight="1">
      <c r="A52" s="26">
        <v>4</v>
      </c>
      <c r="B52" s="157" t="s">
        <v>95</v>
      </c>
      <c r="C52" s="26" t="s">
        <v>96</v>
      </c>
      <c r="D52" s="26" t="s">
        <v>97</v>
      </c>
      <c r="E52" s="32" t="s">
        <v>21</v>
      </c>
      <c r="F52" s="26" t="s">
        <v>82</v>
      </c>
      <c r="G52" s="25" t="s">
        <v>62</v>
      </c>
      <c r="H52" s="158">
        <v>21595</v>
      </c>
      <c r="I52" s="199">
        <f t="shared" si="20"/>
        <v>259140</v>
      </c>
      <c r="J52" s="28">
        <v>3.9699999999999999E-2</v>
      </c>
      <c r="K52" s="158">
        <f t="shared" si="21"/>
        <v>857.32150000000001</v>
      </c>
      <c r="L52" s="201">
        <f t="shared" si="17"/>
        <v>857.32150000000001</v>
      </c>
      <c r="M52" s="202">
        <f t="shared" si="22"/>
        <v>22452.321499999998</v>
      </c>
      <c r="N52" s="203">
        <f t="shared" si="18"/>
        <v>22452.321499999998</v>
      </c>
      <c r="O52" s="204">
        <v>22460</v>
      </c>
      <c r="P52" s="205">
        <f t="shared" si="19"/>
        <v>269520</v>
      </c>
      <c r="Q52" s="25"/>
    </row>
    <row r="53" spans="1:30" s="6" customFormat="1" ht="30.75" customHeight="1">
      <c r="A53" s="26">
        <v>5</v>
      </c>
      <c r="B53" s="157" t="s">
        <v>98</v>
      </c>
      <c r="C53" s="26" t="s">
        <v>99</v>
      </c>
      <c r="D53" s="26" t="s">
        <v>100</v>
      </c>
      <c r="E53" s="32" t="s">
        <v>21</v>
      </c>
      <c r="F53" s="26" t="s">
        <v>82</v>
      </c>
      <c r="G53" s="25" t="s">
        <v>101</v>
      </c>
      <c r="H53" s="158">
        <v>16700</v>
      </c>
      <c r="I53" s="199">
        <f t="shared" si="20"/>
        <v>200400</v>
      </c>
      <c r="J53" s="28">
        <v>0.04</v>
      </c>
      <c r="K53" s="158">
        <f t="shared" si="21"/>
        <v>668</v>
      </c>
      <c r="L53" s="201">
        <f t="shared" si="17"/>
        <v>668</v>
      </c>
      <c r="M53" s="202">
        <f t="shared" si="22"/>
        <v>17368</v>
      </c>
      <c r="N53" s="203">
        <f t="shared" si="18"/>
        <v>17368</v>
      </c>
      <c r="O53" s="204">
        <v>17370</v>
      </c>
      <c r="P53" s="205">
        <f t="shared" si="19"/>
        <v>208440</v>
      </c>
      <c r="Q53" s="25"/>
    </row>
    <row r="54" spans="1:30" s="6" customFormat="1" ht="30.75" customHeight="1">
      <c r="A54" s="26">
        <v>6</v>
      </c>
      <c r="B54" s="157" t="s">
        <v>102</v>
      </c>
      <c r="C54" s="26" t="s">
        <v>103</v>
      </c>
      <c r="D54" s="26" t="s">
        <v>104</v>
      </c>
      <c r="E54" s="32" t="s">
        <v>21</v>
      </c>
      <c r="F54" s="26" t="s">
        <v>82</v>
      </c>
      <c r="G54" s="25" t="s">
        <v>105</v>
      </c>
      <c r="H54" s="158">
        <v>14780</v>
      </c>
      <c r="I54" s="199">
        <f t="shared" si="20"/>
        <v>177360</v>
      </c>
      <c r="J54" s="28">
        <v>0.04</v>
      </c>
      <c r="K54" s="158">
        <f t="shared" si="21"/>
        <v>591.20000000000005</v>
      </c>
      <c r="L54" s="201">
        <f t="shared" si="17"/>
        <v>591.20000000000005</v>
      </c>
      <c r="M54" s="202">
        <f t="shared" si="22"/>
        <v>15371.2</v>
      </c>
      <c r="N54" s="203">
        <f t="shared" si="18"/>
        <v>15371.2</v>
      </c>
      <c r="O54" s="204">
        <v>15380</v>
      </c>
      <c r="P54" s="205">
        <f t="shared" si="19"/>
        <v>184560</v>
      </c>
      <c r="Q54" s="25"/>
    </row>
    <row r="55" spans="1:30" s="6" customFormat="1" ht="30.75" customHeight="1">
      <c r="A55" s="926" t="s">
        <v>343</v>
      </c>
      <c r="B55" s="926"/>
      <c r="C55" s="926"/>
      <c r="D55" s="160"/>
      <c r="E55" s="161"/>
      <c r="F55" s="160"/>
      <c r="G55" s="162"/>
      <c r="H55" s="158"/>
      <c r="I55" s="199"/>
      <c r="J55" s="28"/>
      <c r="K55" s="158"/>
      <c r="L55" s="201"/>
      <c r="M55" s="202"/>
      <c r="N55" s="203"/>
      <c r="O55" s="204"/>
      <c r="P55" s="205"/>
      <c r="Q55" s="25"/>
    </row>
    <row r="56" spans="1:30" s="6" customFormat="1" ht="24">
      <c r="A56" s="26">
        <v>7</v>
      </c>
      <c r="B56" s="159" t="s">
        <v>235</v>
      </c>
      <c r="C56" s="153" t="s">
        <v>39</v>
      </c>
      <c r="D56" s="153" t="s">
        <v>236</v>
      </c>
      <c r="E56" s="32" t="s">
        <v>21</v>
      </c>
      <c r="F56" s="26" t="s">
        <v>82</v>
      </c>
      <c r="G56" s="25" t="s">
        <v>207</v>
      </c>
      <c r="H56" s="158">
        <v>18000</v>
      </c>
      <c r="I56" s="158">
        <f>H56*12</f>
        <v>216000</v>
      </c>
      <c r="J56" s="26" t="s">
        <v>204</v>
      </c>
      <c r="K56" s="15"/>
      <c r="L56" s="15"/>
      <c r="M56" s="15"/>
      <c r="N56" s="15"/>
      <c r="O56" s="253">
        <v>18000</v>
      </c>
      <c r="P56" s="253">
        <f>O56*12</f>
        <v>216000</v>
      </c>
      <c r="Q56" s="153"/>
    </row>
    <row r="57" spans="1:30" s="6" customFormat="1" ht="24">
      <c r="A57" s="10">
        <v>8</v>
      </c>
      <c r="B57" s="182" t="s">
        <v>237</v>
      </c>
      <c r="C57" s="154" t="s">
        <v>39</v>
      </c>
      <c r="D57" s="154" t="s">
        <v>85</v>
      </c>
      <c r="E57" s="41" t="s">
        <v>21</v>
      </c>
      <c r="F57" s="10" t="s">
        <v>82</v>
      </c>
      <c r="G57" s="4" t="s">
        <v>207</v>
      </c>
      <c r="H57" s="7">
        <v>16000</v>
      </c>
      <c r="I57" s="158">
        <f t="shared" ref="I57:I58" si="23">H57*12</f>
        <v>192000</v>
      </c>
      <c r="J57" s="10" t="s">
        <v>204</v>
      </c>
      <c r="K57" s="14"/>
      <c r="L57" s="14"/>
      <c r="M57" s="14"/>
      <c r="N57" s="14"/>
      <c r="O57" s="249">
        <v>16000</v>
      </c>
      <c r="P57" s="253">
        <f t="shared" ref="P57:P58" si="24">O57*12</f>
        <v>192000</v>
      </c>
      <c r="Q57" s="154"/>
      <c r="R57" s="5"/>
      <c r="S57" s="5"/>
      <c r="T57" s="5"/>
      <c r="U57" s="5"/>
      <c r="V57" s="5"/>
      <c r="W57" s="5"/>
    </row>
    <row r="58" spans="1:30" s="6" customFormat="1" ht="24">
      <c r="A58" s="26">
        <v>9</v>
      </c>
      <c r="B58" s="157" t="s">
        <v>238</v>
      </c>
      <c r="C58" s="26" t="s">
        <v>92</v>
      </c>
      <c r="D58" s="26" t="s">
        <v>239</v>
      </c>
      <c r="E58" s="32" t="s">
        <v>21</v>
      </c>
      <c r="F58" s="26" t="s">
        <v>82</v>
      </c>
      <c r="G58" s="25" t="s">
        <v>240</v>
      </c>
      <c r="H58" s="158">
        <v>16000</v>
      </c>
      <c r="I58" s="158">
        <f t="shared" si="23"/>
        <v>192000</v>
      </c>
      <c r="J58" s="26" t="s">
        <v>204</v>
      </c>
      <c r="K58" s="15"/>
      <c r="L58" s="15"/>
      <c r="M58" s="15"/>
      <c r="N58" s="15"/>
      <c r="O58" s="253">
        <v>16000</v>
      </c>
      <c r="P58" s="253">
        <f t="shared" si="24"/>
        <v>192000</v>
      </c>
      <c r="Q58" s="153"/>
    </row>
    <row r="59" spans="1:30" s="6" customFormat="1" ht="24">
      <c r="A59" s="922" t="s">
        <v>344</v>
      </c>
      <c r="B59" s="927"/>
      <c r="C59" s="163"/>
      <c r="D59" s="163"/>
      <c r="E59" s="164"/>
      <c r="F59" s="163"/>
      <c r="G59" s="165"/>
      <c r="H59" s="158"/>
      <c r="I59" s="158"/>
      <c r="J59" s="160"/>
      <c r="K59" s="15"/>
      <c r="L59" s="15"/>
      <c r="M59" s="15"/>
      <c r="N59" s="15"/>
      <c r="O59" s="253"/>
      <c r="P59" s="253"/>
      <c r="Q59" s="153"/>
    </row>
    <row r="60" spans="1:30" s="6" customFormat="1" ht="30.75" customHeight="1">
      <c r="A60" s="129">
        <v>10</v>
      </c>
      <c r="B60" s="183" t="s">
        <v>298</v>
      </c>
      <c r="C60" s="129" t="s">
        <v>92</v>
      </c>
      <c r="D60" s="129" t="s">
        <v>239</v>
      </c>
      <c r="E60" s="130" t="s">
        <v>21</v>
      </c>
      <c r="F60" s="129" t="s">
        <v>82</v>
      </c>
      <c r="G60" s="131" t="s">
        <v>292</v>
      </c>
      <c r="H60" s="7">
        <v>15000</v>
      </c>
      <c r="I60" s="7">
        <f>H60*12</f>
        <v>180000</v>
      </c>
      <c r="J60" s="160"/>
      <c r="K60" s="160"/>
      <c r="L60" s="160"/>
      <c r="M60" s="160"/>
      <c r="N60" s="160"/>
      <c r="O60" s="249">
        <v>15000</v>
      </c>
      <c r="P60" s="249">
        <f>O60*12</f>
        <v>180000</v>
      </c>
      <c r="Q60" s="244"/>
      <c r="R60" s="170"/>
      <c r="S60" s="172"/>
      <c r="T60" s="173"/>
      <c r="U60" s="173"/>
      <c r="V60" s="174"/>
      <c r="W60" s="174"/>
      <c r="X60" s="174"/>
      <c r="Y60" s="175"/>
      <c r="Z60" s="176"/>
    </row>
    <row r="61" spans="1:30" s="6" customFormat="1" ht="31.5" customHeight="1">
      <c r="A61" s="928" t="s">
        <v>342</v>
      </c>
      <c r="B61" s="929"/>
      <c r="C61" s="129"/>
      <c r="D61" s="129"/>
      <c r="E61" s="130"/>
      <c r="F61" s="129"/>
      <c r="G61" s="131"/>
      <c r="H61" s="7"/>
      <c r="I61" s="7"/>
      <c r="J61" s="160"/>
      <c r="K61" s="171"/>
      <c r="L61" s="171"/>
      <c r="M61" s="171"/>
      <c r="N61" s="171"/>
      <c r="O61" s="249"/>
      <c r="P61" s="249"/>
      <c r="Q61" s="245"/>
      <c r="R61" s="170"/>
      <c r="S61" s="172"/>
      <c r="T61" s="173"/>
      <c r="U61" s="173"/>
      <c r="V61" s="174"/>
      <c r="W61" s="174"/>
      <c r="X61" s="174"/>
      <c r="Y61" s="175"/>
      <c r="Z61" s="176"/>
    </row>
    <row r="62" spans="1:30" s="6" customFormat="1" ht="24">
      <c r="A62" s="26">
        <v>11</v>
      </c>
      <c r="B62" s="157" t="s">
        <v>315</v>
      </c>
      <c r="C62" s="26" t="s">
        <v>316</v>
      </c>
      <c r="D62" s="26" t="s">
        <v>104</v>
      </c>
      <c r="E62" s="32" t="s">
        <v>21</v>
      </c>
      <c r="F62" s="26" t="s">
        <v>82</v>
      </c>
      <c r="G62" s="25" t="s">
        <v>317</v>
      </c>
      <c r="H62" s="158">
        <v>40000</v>
      </c>
      <c r="I62" s="158">
        <f t="shared" ref="I62:I65" si="25">H62*12</f>
        <v>480000</v>
      </c>
      <c r="J62" s="26" t="s">
        <v>318</v>
      </c>
      <c r="K62" s="15"/>
      <c r="L62" s="15"/>
      <c r="M62" s="15"/>
      <c r="N62" s="15"/>
      <c r="O62" s="253">
        <v>40000</v>
      </c>
      <c r="P62" s="253">
        <f t="shared" ref="P62:P65" si="26">O62*12</f>
        <v>480000</v>
      </c>
      <c r="Q62" s="153"/>
    </row>
    <row r="63" spans="1:30" s="6" customFormat="1" ht="24">
      <c r="A63" s="10">
        <v>12</v>
      </c>
      <c r="B63" s="155" t="s">
        <v>319</v>
      </c>
      <c r="C63" s="10" t="s">
        <v>320</v>
      </c>
      <c r="D63" s="10" t="s">
        <v>321</v>
      </c>
      <c r="E63" s="41" t="s">
        <v>21</v>
      </c>
      <c r="F63" s="10" t="s">
        <v>82</v>
      </c>
      <c r="G63" s="4" t="s">
        <v>317</v>
      </c>
      <c r="H63" s="7">
        <v>25000</v>
      </c>
      <c r="I63" s="158">
        <f t="shared" si="25"/>
        <v>300000</v>
      </c>
      <c r="J63" s="26" t="s">
        <v>318</v>
      </c>
      <c r="K63" s="14"/>
      <c r="L63" s="14"/>
      <c r="M63" s="14"/>
      <c r="N63" s="14"/>
      <c r="O63" s="249">
        <v>25000</v>
      </c>
      <c r="P63" s="253">
        <f t="shared" si="26"/>
        <v>300000</v>
      </c>
      <c r="Q63" s="154"/>
      <c r="R63" s="5"/>
      <c r="S63" s="5"/>
      <c r="T63" s="5"/>
      <c r="U63" s="5"/>
      <c r="V63" s="5"/>
      <c r="W63" s="5"/>
    </row>
    <row r="64" spans="1:30" s="6" customFormat="1" ht="24">
      <c r="A64" s="26">
        <v>13</v>
      </c>
      <c r="B64" s="155" t="s">
        <v>322</v>
      </c>
      <c r="C64" s="10" t="s">
        <v>112</v>
      </c>
      <c r="D64" s="10" t="s">
        <v>323</v>
      </c>
      <c r="E64" s="41" t="s">
        <v>21</v>
      </c>
      <c r="F64" s="10" t="s">
        <v>82</v>
      </c>
      <c r="G64" s="4" t="s">
        <v>223</v>
      </c>
      <c r="H64" s="7">
        <v>36000</v>
      </c>
      <c r="I64" s="158">
        <f t="shared" si="25"/>
        <v>432000</v>
      </c>
      <c r="J64" s="26" t="s">
        <v>318</v>
      </c>
      <c r="K64" s="14"/>
      <c r="L64" s="14"/>
      <c r="M64" s="14"/>
      <c r="N64" s="14"/>
      <c r="O64" s="249">
        <v>36000</v>
      </c>
      <c r="P64" s="253">
        <f t="shared" si="26"/>
        <v>432000</v>
      </c>
      <c r="Q64" s="154"/>
      <c r="R64" s="5"/>
      <c r="S64" s="5"/>
      <c r="T64" s="5"/>
      <c r="U64" s="5"/>
      <c r="V64" s="5"/>
      <c r="W64" s="5"/>
    </row>
    <row r="65" spans="1:30" s="6" customFormat="1" ht="24">
      <c r="A65" s="10">
        <v>14</v>
      </c>
      <c r="B65" s="157" t="s">
        <v>324</v>
      </c>
      <c r="C65" s="26" t="s">
        <v>325</v>
      </c>
      <c r="D65" s="26" t="s">
        <v>326</v>
      </c>
      <c r="E65" s="32" t="s">
        <v>21</v>
      </c>
      <c r="F65" s="26" t="s">
        <v>82</v>
      </c>
      <c r="G65" s="25" t="s">
        <v>223</v>
      </c>
      <c r="H65" s="158">
        <v>36000</v>
      </c>
      <c r="I65" s="158">
        <f t="shared" si="25"/>
        <v>432000</v>
      </c>
      <c r="J65" s="26" t="s">
        <v>318</v>
      </c>
      <c r="K65" s="15"/>
      <c r="L65" s="15"/>
      <c r="M65" s="15"/>
      <c r="N65" s="15"/>
      <c r="O65" s="253">
        <v>36000</v>
      </c>
      <c r="P65" s="253">
        <f t="shared" si="26"/>
        <v>432000</v>
      </c>
      <c r="Q65" s="153"/>
    </row>
    <row r="66" spans="1:30" s="6" customFormat="1" ht="30.75" customHeight="1">
      <c r="A66" s="168"/>
      <c r="B66" s="184"/>
      <c r="C66" s="168"/>
      <c r="D66" s="168"/>
      <c r="E66" s="169"/>
      <c r="F66" s="168"/>
      <c r="G66" s="148"/>
      <c r="H66" s="7"/>
      <c r="I66" s="7"/>
      <c r="J66" s="160"/>
      <c r="K66" s="160"/>
      <c r="L66" s="160"/>
      <c r="M66" s="160"/>
      <c r="N66" s="160"/>
      <c r="O66" s="249"/>
      <c r="P66" s="249"/>
      <c r="Q66" s="245"/>
      <c r="R66" s="170"/>
      <c r="S66" s="172"/>
      <c r="T66" s="173"/>
      <c r="U66" s="173"/>
      <c r="V66" s="174"/>
      <c r="W66" s="174"/>
      <c r="X66" s="174"/>
      <c r="Y66" s="175"/>
      <c r="Z66" s="176"/>
    </row>
    <row r="67" spans="1:30" ht="30.75" customHeight="1">
      <c r="A67" s="878"/>
      <c r="B67" s="878"/>
      <c r="C67" s="878"/>
      <c r="D67" s="878"/>
      <c r="E67" s="878"/>
      <c r="F67" s="878"/>
      <c r="G67" s="879"/>
      <c r="H67" s="189">
        <f>SUM(H49:H65)</f>
        <v>316807</v>
      </c>
      <c r="I67" s="189">
        <f>SUM(I49:I65)</f>
        <v>3801684</v>
      </c>
      <c r="J67" s="190">
        <f>H67*4/100</f>
        <v>12672.28</v>
      </c>
      <c r="K67" s="191">
        <f>SUM(K49:K54)</f>
        <v>4564.4754999999996</v>
      </c>
      <c r="L67" s="75"/>
      <c r="M67" s="192">
        <f>SUM(M49:M54)</f>
        <v>119371.47549999999</v>
      </c>
      <c r="N67" s="76"/>
      <c r="O67" s="252">
        <f>SUM(O49:O65)</f>
        <v>321400</v>
      </c>
      <c r="P67" s="252">
        <f>SUM(P49:P65)</f>
        <v>3856800</v>
      </c>
      <c r="Q67" s="108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30.75" customHeight="1">
      <c r="A68" s="882"/>
      <c r="B68" s="882"/>
      <c r="C68" s="882"/>
      <c r="D68" s="882"/>
      <c r="E68" s="882"/>
      <c r="F68" s="882"/>
      <c r="G68" s="882"/>
      <c r="H68" s="882"/>
      <c r="I68" s="882"/>
      <c r="J68" s="882"/>
      <c r="K68" s="882"/>
      <c r="L68" s="882"/>
      <c r="M68" s="882"/>
      <c r="N68" s="882"/>
      <c r="O68" s="882"/>
      <c r="P68" s="882"/>
      <c r="Q68" s="882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30.75" customHeight="1">
      <c r="A69" s="880" t="s">
        <v>348</v>
      </c>
      <c r="B69" s="880"/>
      <c r="C69" s="880"/>
      <c r="D69" s="880"/>
      <c r="E69" s="880"/>
      <c r="F69" s="880"/>
      <c r="G69" s="880"/>
      <c r="H69" s="880"/>
      <c r="I69" s="880"/>
      <c r="J69" s="880"/>
      <c r="K69" s="880"/>
      <c r="L69" s="880"/>
      <c r="M69" s="880"/>
      <c r="N69" s="880"/>
      <c r="O69" s="880"/>
      <c r="P69" s="880"/>
      <c r="Q69" s="880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30.75" customHeight="1">
      <c r="A70" s="876" t="s">
        <v>3</v>
      </c>
      <c r="B70" s="914" t="s">
        <v>4</v>
      </c>
      <c r="C70" s="876" t="s">
        <v>5</v>
      </c>
      <c r="D70" s="876" t="s">
        <v>6</v>
      </c>
      <c r="E70" s="876" t="s">
        <v>7</v>
      </c>
      <c r="F70" s="876" t="s">
        <v>8</v>
      </c>
      <c r="G70" s="876" t="s">
        <v>9</v>
      </c>
      <c r="H70" s="912" t="s">
        <v>10</v>
      </c>
      <c r="I70" s="913"/>
      <c r="J70" s="874" t="s">
        <v>11</v>
      </c>
      <c r="K70" s="881"/>
      <c r="L70" s="78"/>
      <c r="M70" s="874" t="s">
        <v>12</v>
      </c>
      <c r="N70" s="875"/>
      <c r="O70" s="875"/>
      <c r="P70" s="875"/>
      <c r="Q70" s="876" t="s">
        <v>13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30.75" customHeight="1">
      <c r="A71" s="876"/>
      <c r="B71" s="914"/>
      <c r="C71" s="876"/>
      <c r="D71" s="876"/>
      <c r="E71" s="876"/>
      <c r="F71" s="876"/>
      <c r="G71" s="876"/>
      <c r="H71" s="7" t="s">
        <v>14</v>
      </c>
      <c r="I71" s="7" t="s">
        <v>15</v>
      </c>
      <c r="J71" s="7" t="s">
        <v>16</v>
      </c>
      <c r="K71" s="7" t="s">
        <v>17</v>
      </c>
      <c r="L71" s="75"/>
      <c r="M71" s="8" t="s">
        <v>14</v>
      </c>
      <c r="N71" s="76"/>
      <c r="O71" s="95" t="s">
        <v>197</v>
      </c>
      <c r="P71" s="95" t="s">
        <v>15</v>
      </c>
      <c r="Q71" s="876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30.75" customHeight="1">
      <c r="A72" s="46">
        <v>1</v>
      </c>
      <c r="B72" s="166" t="s">
        <v>107</v>
      </c>
      <c r="C72" s="46" t="s">
        <v>108</v>
      </c>
      <c r="D72" s="46" t="s">
        <v>109</v>
      </c>
      <c r="E72" s="47" t="s">
        <v>21</v>
      </c>
      <c r="F72" s="46" t="s">
        <v>106</v>
      </c>
      <c r="G72" s="48" t="s">
        <v>110</v>
      </c>
      <c r="H72" s="206">
        <v>17408</v>
      </c>
      <c r="I72" s="206">
        <f>H72*12</f>
        <v>208896</v>
      </c>
      <c r="J72" s="206">
        <v>3.63</v>
      </c>
      <c r="K72" s="158">
        <v>632</v>
      </c>
      <c r="L72" s="201">
        <f>+H72*J72/100</f>
        <v>631.91039999999998</v>
      </c>
      <c r="M72" s="202">
        <f>H72+K72</f>
        <v>18040</v>
      </c>
      <c r="N72" s="203">
        <f>+H72+L72</f>
        <v>18039.910400000001</v>
      </c>
      <c r="O72" s="204">
        <v>18040</v>
      </c>
      <c r="P72" s="204">
        <f t="shared" ref="P72:P74" si="27">+O72*12</f>
        <v>216480</v>
      </c>
      <c r="Q72" s="46"/>
    </row>
    <row r="73" spans="1:30" ht="30.75" customHeight="1">
      <c r="A73" s="51">
        <v>2</v>
      </c>
      <c r="B73" s="167" t="s">
        <v>111</v>
      </c>
      <c r="C73" s="51" t="s">
        <v>112</v>
      </c>
      <c r="D73" s="51" t="s">
        <v>113</v>
      </c>
      <c r="E73" s="52" t="s">
        <v>21</v>
      </c>
      <c r="F73" s="51" t="s">
        <v>106</v>
      </c>
      <c r="G73" s="53" t="s">
        <v>114</v>
      </c>
      <c r="H73" s="197">
        <v>17655</v>
      </c>
      <c r="I73" s="206">
        <f t="shared" ref="I73:I74" si="28">H73*12</f>
        <v>211860</v>
      </c>
      <c r="J73" s="206">
        <v>4.08</v>
      </c>
      <c r="K73" s="158">
        <v>720</v>
      </c>
      <c r="L73" s="201">
        <f t="shared" ref="L73:L74" si="29">+H73*J73/100</f>
        <v>720.32399999999996</v>
      </c>
      <c r="M73" s="202">
        <f t="shared" ref="M73:M74" si="30">H73+K73</f>
        <v>18375</v>
      </c>
      <c r="N73" s="203">
        <f t="shared" ref="N73:N74" si="31">+H73+L73</f>
        <v>18375.324000000001</v>
      </c>
      <c r="O73" s="204">
        <v>18380</v>
      </c>
      <c r="P73" s="204">
        <f t="shared" si="27"/>
        <v>220560</v>
      </c>
      <c r="Q73" s="5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30.75" customHeight="1">
      <c r="A74" s="51">
        <v>3</v>
      </c>
      <c r="B74" s="167" t="s">
        <v>115</v>
      </c>
      <c r="C74" s="51" t="s">
        <v>112</v>
      </c>
      <c r="D74" s="51" t="s">
        <v>116</v>
      </c>
      <c r="E74" s="52" t="s">
        <v>21</v>
      </c>
      <c r="F74" s="51" t="s">
        <v>106</v>
      </c>
      <c r="G74" s="53" t="s">
        <v>117</v>
      </c>
      <c r="H74" s="197">
        <v>16000</v>
      </c>
      <c r="I74" s="206">
        <f t="shared" si="28"/>
        <v>192000</v>
      </c>
      <c r="J74" s="206">
        <v>4.3099999999999996</v>
      </c>
      <c r="K74" s="158">
        <v>690</v>
      </c>
      <c r="L74" s="201">
        <f t="shared" si="29"/>
        <v>689.6</v>
      </c>
      <c r="M74" s="202">
        <f t="shared" si="30"/>
        <v>16690</v>
      </c>
      <c r="N74" s="203">
        <f t="shared" si="31"/>
        <v>16689.599999999999</v>
      </c>
      <c r="O74" s="204">
        <v>16690</v>
      </c>
      <c r="P74" s="204">
        <f t="shared" si="27"/>
        <v>200280</v>
      </c>
      <c r="Q74" s="5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30.75" customHeight="1">
      <c r="A75" s="917" t="s">
        <v>343</v>
      </c>
      <c r="B75" s="918"/>
      <c r="C75" s="919"/>
      <c r="D75" s="51"/>
      <c r="E75" s="52"/>
      <c r="F75" s="51"/>
      <c r="G75" s="53"/>
      <c r="H75" s="197"/>
      <c r="I75" s="206"/>
      <c r="J75" s="206"/>
      <c r="K75" s="207"/>
      <c r="L75" s="208"/>
      <c r="M75" s="209"/>
      <c r="N75" s="210"/>
      <c r="O75" s="204"/>
      <c r="P75" s="204"/>
      <c r="Q75" s="5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27.75" customHeight="1">
      <c r="A76" s="51">
        <v>4</v>
      </c>
      <c r="B76" s="185" t="s">
        <v>241</v>
      </c>
      <c r="C76" s="125" t="s">
        <v>112</v>
      </c>
      <c r="D76" s="125" t="s">
        <v>242</v>
      </c>
      <c r="E76" s="52" t="s">
        <v>21</v>
      </c>
      <c r="F76" s="51" t="s">
        <v>106</v>
      </c>
      <c r="G76" s="53" t="s">
        <v>243</v>
      </c>
      <c r="H76" s="197">
        <v>15000</v>
      </c>
      <c r="I76" s="7">
        <f>H76*12</f>
        <v>180000</v>
      </c>
      <c r="J76" s="51" t="s">
        <v>204</v>
      </c>
      <c r="K76" s="63"/>
      <c r="L76" s="63"/>
      <c r="M76" s="63"/>
      <c r="N76" s="63"/>
      <c r="O76" s="252">
        <v>15000</v>
      </c>
      <c r="P76" s="249">
        <f>O76*12</f>
        <v>180000</v>
      </c>
      <c r="Q76" s="125"/>
      <c r="R76" s="1"/>
      <c r="S76" s="1"/>
      <c r="T76" s="1"/>
      <c r="U76" s="1"/>
      <c r="V76" s="1"/>
      <c r="W76" s="1"/>
    </row>
    <row r="77" spans="1:30" ht="27.75" customHeight="1">
      <c r="A77" s="917" t="s">
        <v>342</v>
      </c>
      <c r="B77" s="925"/>
      <c r="C77" s="125"/>
      <c r="D77" s="125"/>
      <c r="E77" s="52"/>
      <c r="F77" s="51"/>
      <c r="G77" s="53"/>
      <c r="H77" s="197"/>
      <c r="I77" s="7"/>
      <c r="J77" s="51"/>
      <c r="K77" s="63"/>
      <c r="L77" s="63"/>
      <c r="M77" s="63"/>
      <c r="N77" s="63"/>
      <c r="O77" s="252"/>
      <c r="P77" s="249"/>
      <c r="Q77" s="125"/>
      <c r="R77" s="1"/>
      <c r="S77" s="1"/>
      <c r="T77" s="1"/>
      <c r="U77" s="1"/>
      <c r="V77" s="1"/>
      <c r="W77" s="1"/>
    </row>
    <row r="78" spans="1:30" ht="27.75" customHeight="1">
      <c r="A78" s="51">
        <v>5</v>
      </c>
      <c r="B78" s="185" t="s">
        <v>327</v>
      </c>
      <c r="C78" s="125" t="s">
        <v>112</v>
      </c>
      <c r="D78" s="125" t="s">
        <v>328</v>
      </c>
      <c r="E78" s="52" t="s">
        <v>21</v>
      </c>
      <c r="F78" s="51" t="s">
        <v>106</v>
      </c>
      <c r="G78" s="53" t="s">
        <v>292</v>
      </c>
      <c r="H78" s="197">
        <v>36000</v>
      </c>
      <c r="I78" s="7">
        <f>H78*12</f>
        <v>432000</v>
      </c>
      <c r="J78" s="26" t="s">
        <v>318</v>
      </c>
      <c r="K78" s="63"/>
      <c r="L78" s="63"/>
      <c r="M78" s="63"/>
      <c r="N78" s="63" t="s">
        <v>329</v>
      </c>
      <c r="O78" s="252">
        <v>36000</v>
      </c>
      <c r="P78" s="249">
        <f>O78*12</f>
        <v>432000</v>
      </c>
      <c r="Q78" s="125"/>
      <c r="R78" s="1"/>
      <c r="S78" s="1"/>
      <c r="T78" s="1"/>
      <c r="U78" s="1"/>
      <c r="V78" s="1"/>
      <c r="W78" s="1"/>
    </row>
    <row r="79" spans="1:30" ht="30.75" customHeight="1">
      <c r="A79" s="878"/>
      <c r="B79" s="878"/>
      <c r="C79" s="878"/>
      <c r="D79" s="878"/>
      <c r="E79" s="878"/>
      <c r="F79" s="878"/>
      <c r="G79" s="879"/>
      <c r="H79" s="189">
        <f>SUM(H72:H78)</f>
        <v>102063</v>
      </c>
      <c r="I79" s="189">
        <f>SUM(I72:I78)</f>
        <v>1224756</v>
      </c>
      <c r="J79" s="190">
        <f>H79*4/100</f>
        <v>4082.52</v>
      </c>
      <c r="K79" s="191">
        <f>SUM(K72:K74)</f>
        <v>2042</v>
      </c>
      <c r="L79" s="75"/>
      <c r="M79" s="192">
        <f>SUM(M72:M74)</f>
        <v>53105</v>
      </c>
      <c r="N79" s="76"/>
      <c r="O79" s="77">
        <f>SUM(O72:O78)</f>
        <v>104110</v>
      </c>
      <c r="P79" s="77">
        <f>SUM(P72:P78)</f>
        <v>1249320</v>
      </c>
      <c r="Q79" s="108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30.75" customHeight="1">
      <c r="A80" s="882"/>
      <c r="B80" s="882"/>
      <c r="C80" s="882"/>
      <c r="D80" s="882"/>
      <c r="E80" s="882"/>
      <c r="F80" s="882"/>
      <c r="G80" s="882"/>
      <c r="H80" s="882"/>
      <c r="I80" s="882"/>
      <c r="J80" s="882"/>
      <c r="K80" s="882"/>
      <c r="L80" s="882"/>
      <c r="M80" s="882"/>
      <c r="N80" s="882"/>
      <c r="O80" s="882"/>
      <c r="P80" s="882"/>
      <c r="Q80" s="882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0.75" customHeight="1">
      <c r="A81" s="880" t="s">
        <v>349</v>
      </c>
      <c r="B81" s="880"/>
      <c r="C81" s="880"/>
      <c r="D81" s="880"/>
      <c r="E81" s="880"/>
      <c r="F81" s="880"/>
      <c r="G81" s="880"/>
      <c r="H81" s="880"/>
      <c r="I81" s="880"/>
      <c r="J81" s="880"/>
      <c r="K81" s="880"/>
      <c r="L81" s="880"/>
      <c r="M81" s="880"/>
      <c r="N81" s="880"/>
      <c r="O81" s="880"/>
      <c r="P81" s="880"/>
      <c r="Q81" s="880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30.75" customHeight="1">
      <c r="A82" s="876" t="s">
        <v>3</v>
      </c>
      <c r="B82" s="914" t="s">
        <v>4</v>
      </c>
      <c r="C82" s="876" t="s">
        <v>5</v>
      </c>
      <c r="D82" s="876" t="s">
        <v>6</v>
      </c>
      <c r="E82" s="876" t="s">
        <v>7</v>
      </c>
      <c r="F82" s="876" t="s">
        <v>8</v>
      </c>
      <c r="G82" s="876" t="s">
        <v>9</v>
      </c>
      <c r="H82" s="912" t="s">
        <v>10</v>
      </c>
      <c r="I82" s="913"/>
      <c r="J82" s="874" t="s">
        <v>11</v>
      </c>
      <c r="K82" s="881"/>
      <c r="L82" s="78"/>
      <c r="M82" s="874" t="s">
        <v>12</v>
      </c>
      <c r="N82" s="875"/>
      <c r="O82" s="875"/>
      <c r="P82" s="875"/>
      <c r="Q82" s="876" t="s">
        <v>13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30.75" customHeight="1">
      <c r="A83" s="876"/>
      <c r="B83" s="914"/>
      <c r="C83" s="876"/>
      <c r="D83" s="876"/>
      <c r="E83" s="876"/>
      <c r="F83" s="876"/>
      <c r="G83" s="876"/>
      <c r="H83" s="7" t="s">
        <v>14</v>
      </c>
      <c r="I83" s="7" t="s">
        <v>15</v>
      </c>
      <c r="J83" s="7" t="s">
        <v>16</v>
      </c>
      <c r="K83" s="7" t="s">
        <v>17</v>
      </c>
      <c r="L83" s="75"/>
      <c r="M83" s="8" t="s">
        <v>14</v>
      </c>
      <c r="N83" s="76"/>
      <c r="O83" s="95" t="s">
        <v>197</v>
      </c>
      <c r="P83" s="95" t="s">
        <v>15</v>
      </c>
      <c r="Q83" s="876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30.75" customHeight="1">
      <c r="A84" s="51">
        <v>1</v>
      </c>
      <c r="B84" s="167" t="s">
        <v>119</v>
      </c>
      <c r="C84" s="51" t="s">
        <v>120</v>
      </c>
      <c r="D84" s="51" t="s">
        <v>121</v>
      </c>
      <c r="E84" s="52" t="s">
        <v>21</v>
      </c>
      <c r="F84" s="51" t="s">
        <v>118</v>
      </c>
      <c r="G84" s="53" t="s">
        <v>122</v>
      </c>
      <c r="H84" s="197">
        <v>15900</v>
      </c>
      <c r="I84" s="197">
        <f>H84*12</f>
        <v>190800</v>
      </c>
      <c r="J84" s="211">
        <v>0.03</v>
      </c>
      <c r="K84" s="7">
        <f>H84*J84</f>
        <v>477</v>
      </c>
      <c r="L84" s="75">
        <f t="shared" ref="L84" si="32">+H84*J84</f>
        <v>477</v>
      </c>
      <c r="M84" s="8">
        <f>H84+K84</f>
        <v>16377</v>
      </c>
      <c r="N84" s="76">
        <f t="shared" ref="N84" si="33">+H84+L84</f>
        <v>16377</v>
      </c>
      <c r="O84" s="77">
        <v>16380</v>
      </c>
      <c r="P84" s="77">
        <f t="shared" ref="P84" si="34">+O84*12</f>
        <v>196560</v>
      </c>
      <c r="Q84" s="5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30.75" customHeight="1">
      <c r="A85" s="917" t="s">
        <v>343</v>
      </c>
      <c r="B85" s="930"/>
      <c r="C85" s="925"/>
      <c r="D85" s="51"/>
      <c r="E85" s="52"/>
      <c r="F85" s="51"/>
      <c r="G85" s="53"/>
      <c r="H85" s="197"/>
      <c r="I85" s="197"/>
      <c r="J85" s="211"/>
      <c r="K85" s="212"/>
      <c r="L85" s="213"/>
      <c r="M85" s="214"/>
      <c r="N85" s="215"/>
      <c r="O85" s="77"/>
      <c r="P85" s="77"/>
      <c r="Q85" s="5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24.95" customHeight="1">
      <c r="A86" s="51">
        <v>2</v>
      </c>
      <c r="B86" s="167" t="s">
        <v>244</v>
      </c>
      <c r="C86" s="51" t="s">
        <v>39</v>
      </c>
      <c r="D86" s="51" t="s">
        <v>245</v>
      </c>
      <c r="E86" s="52" t="s">
        <v>21</v>
      </c>
      <c r="F86" s="51" t="s">
        <v>118</v>
      </c>
      <c r="G86" s="53" t="s">
        <v>246</v>
      </c>
      <c r="H86" s="197">
        <v>15000</v>
      </c>
      <c r="I86" s="197">
        <f t="shared" ref="I86:I87" si="35">H86*12</f>
        <v>180000</v>
      </c>
      <c r="J86" s="51" t="s">
        <v>204</v>
      </c>
      <c r="K86" s="63"/>
      <c r="L86" s="63"/>
      <c r="M86" s="63"/>
      <c r="N86" s="63"/>
      <c r="O86" s="252">
        <v>15000</v>
      </c>
      <c r="P86" s="252">
        <f t="shared" ref="P86:P87" si="36">O86*12</f>
        <v>180000</v>
      </c>
      <c r="Q86" s="125"/>
      <c r="R86" s="1"/>
      <c r="S86" s="1"/>
      <c r="T86" s="1"/>
      <c r="U86" s="1"/>
      <c r="V86" s="1"/>
      <c r="W86" s="1"/>
    </row>
    <row r="87" spans="1:30" ht="24.95" customHeight="1">
      <c r="A87" s="51">
        <v>3</v>
      </c>
      <c r="B87" s="167" t="s">
        <v>247</v>
      </c>
      <c r="C87" s="125" t="s">
        <v>225</v>
      </c>
      <c r="D87" s="51" t="s">
        <v>248</v>
      </c>
      <c r="E87" s="52" t="s">
        <v>21</v>
      </c>
      <c r="F87" s="51" t="s">
        <v>118</v>
      </c>
      <c r="G87" s="53" t="s">
        <v>249</v>
      </c>
      <c r="H87" s="197">
        <v>15000</v>
      </c>
      <c r="I87" s="197">
        <f t="shared" si="35"/>
        <v>180000</v>
      </c>
      <c r="J87" s="51" t="s">
        <v>204</v>
      </c>
      <c r="K87" s="63"/>
      <c r="L87" s="63"/>
      <c r="M87" s="63"/>
      <c r="N87" s="63"/>
      <c r="O87" s="252">
        <v>15000</v>
      </c>
      <c r="P87" s="252">
        <f t="shared" si="36"/>
        <v>180000</v>
      </c>
      <c r="Q87" s="125"/>
      <c r="R87" s="1"/>
      <c r="S87" s="1"/>
      <c r="T87" s="1"/>
      <c r="U87" s="1"/>
      <c r="V87" s="1"/>
      <c r="W87" s="1"/>
    </row>
    <row r="88" spans="1:30" ht="24.95" customHeight="1">
      <c r="A88" s="917" t="s">
        <v>344</v>
      </c>
      <c r="B88" s="925"/>
      <c r="C88" s="125"/>
      <c r="D88" s="51"/>
      <c r="E88" s="132"/>
      <c r="F88" s="177"/>
      <c r="G88" s="53"/>
      <c r="H88" s="216"/>
      <c r="I88" s="216"/>
      <c r="J88" s="177"/>
      <c r="K88" s="63"/>
      <c r="L88" s="63"/>
      <c r="M88" s="63"/>
      <c r="N88" s="63"/>
      <c r="O88" s="262"/>
      <c r="P88" s="262"/>
      <c r="Q88" s="125"/>
      <c r="R88" s="1"/>
      <c r="S88" s="1"/>
      <c r="T88" s="1"/>
      <c r="U88" s="1"/>
      <c r="V88" s="1"/>
      <c r="W88" s="1"/>
    </row>
    <row r="89" spans="1:30" ht="24.95" customHeight="1">
      <c r="A89" s="51">
        <v>4</v>
      </c>
      <c r="B89" s="127" t="s">
        <v>299</v>
      </c>
      <c r="C89" s="125" t="s">
        <v>296</v>
      </c>
      <c r="D89" s="51" t="s">
        <v>300</v>
      </c>
      <c r="E89" s="132" t="s">
        <v>21</v>
      </c>
      <c r="F89" s="177" t="s">
        <v>118</v>
      </c>
      <c r="G89" s="53" t="s">
        <v>292</v>
      </c>
      <c r="H89" s="216">
        <v>15000</v>
      </c>
      <c r="I89" s="216">
        <v>15000</v>
      </c>
      <c r="J89" s="217">
        <f>I89*12</f>
        <v>180000</v>
      </c>
      <c r="K89" s="51"/>
      <c r="L89" s="63"/>
      <c r="M89" s="63"/>
      <c r="N89" s="63"/>
      <c r="O89" s="262">
        <v>15000</v>
      </c>
      <c r="P89" s="262">
        <v>15000</v>
      </c>
      <c r="Q89" s="125"/>
      <c r="R89" s="1"/>
      <c r="S89" s="1"/>
      <c r="T89" s="1"/>
      <c r="U89" s="1"/>
      <c r="V89" s="1"/>
      <c r="W89" s="1"/>
      <c r="X89" s="1"/>
    </row>
    <row r="90" spans="1:30" s="6" customFormat="1" ht="24.95" customHeight="1">
      <c r="A90" s="51">
        <v>5</v>
      </c>
      <c r="B90" s="127" t="s">
        <v>301</v>
      </c>
      <c r="C90" s="154" t="s">
        <v>112</v>
      </c>
      <c r="D90" s="10" t="s">
        <v>302</v>
      </c>
      <c r="E90" s="130" t="s">
        <v>21</v>
      </c>
      <c r="F90" s="129" t="s">
        <v>118</v>
      </c>
      <c r="G90" s="4" t="s">
        <v>292</v>
      </c>
      <c r="H90" s="146">
        <v>15000</v>
      </c>
      <c r="I90" s="146">
        <v>15000</v>
      </c>
      <c r="J90" s="217">
        <f t="shared" ref="J90:J92" si="37">I90*12</f>
        <v>180000</v>
      </c>
      <c r="K90" s="10"/>
      <c r="L90" s="14"/>
      <c r="M90" s="14"/>
      <c r="N90" s="14"/>
      <c r="O90" s="263">
        <v>15000</v>
      </c>
      <c r="P90" s="263">
        <v>15000</v>
      </c>
      <c r="Q90" s="154"/>
      <c r="R90" s="5"/>
      <c r="S90" s="5"/>
      <c r="T90" s="5"/>
      <c r="U90" s="5"/>
      <c r="V90" s="5"/>
      <c r="W90" s="5"/>
      <c r="X90" s="5"/>
    </row>
    <row r="91" spans="1:30" s="6" customFormat="1" ht="24.95" customHeight="1">
      <c r="A91" s="51">
        <v>6</v>
      </c>
      <c r="B91" s="127" t="s">
        <v>303</v>
      </c>
      <c r="C91" s="153" t="s">
        <v>159</v>
      </c>
      <c r="D91" s="153" t="s">
        <v>304</v>
      </c>
      <c r="E91" s="130" t="s">
        <v>21</v>
      </c>
      <c r="F91" s="129" t="s">
        <v>118</v>
      </c>
      <c r="G91" s="4" t="s">
        <v>292</v>
      </c>
      <c r="H91" s="146">
        <v>15000</v>
      </c>
      <c r="I91" s="146">
        <v>15000</v>
      </c>
      <c r="J91" s="217">
        <f t="shared" si="37"/>
        <v>180000</v>
      </c>
      <c r="K91" s="153"/>
      <c r="L91" s="15"/>
      <c r="M91" s="15"/>
      <c r="N91" s="15"/>
      <c r="O91" s="263">
        <v>15000</v>
      </c>
      <c r="P91" s="263">
        <v>15000</v>
      </c>
      <c r="Q91" s="153"/>
    </row>
    <row r="92" spans="1:30" s="6" customFormat="1" ht="24.95" customHeight="1">
      <c r="A92" s="51">
        <v>7</v>
      </c>
      <c r="B92" s="127" t="s">
        <v>305</v>
      </c>
      <c r="C92" s="154" t="s">
        <v>159</v>
      </c>
      <c r="D92" s="10" t="s">
        <v>306</v>
      </c>
      <c r="E92" s="130" t="s">
        <v>21</v>
      </c>
      <c r="F92" s="129" t="s">
        <v>118</v>
      </c>
      <c r="G92" s="4" t="s">
        <v>292</v>
      </c>
      <c r="H92" s="146">
        <v>15000</v>
      </c>
      <c r="I92" s="146">
        <v>15000</v>
      </c>
      <c r="J92" s="217">
        <f t="shared" si="37"/>
        <v>180000</v>
      </c>
      <c r="K92" s="10"/>
      <c r="L92" s="14"/>
      <c r="M92" s="14"/>
      <c r="N92" s="14"/>
      <c r="O92" s="263">
        <v>15000</v>
      </c>
      <c r="P92" s="263">
        <v>15000</v>
      </c>
      <c r="Q92" s="154"/>
      <c r="R92" s="5"/>
      <c r="S92" s="5"/>
      <c r="T92" s="5"/>
      <c r="U92" s="5"/>
      <c r="V92" s="5"/>
      <c r="W92" s="5"/>
      <c r="X92" s="5"/>
    </row>
    <row r="93" spans="1:30" s="6" customFormat="1" ht="24.95" customHeight="1">
      <c r="A93" s="917" t="s">
        <v>342</v>
      </c>
      <c r="B93" s="919"/>
      <c r="C93" s="154"/>
      <c r="D93" s="10"/>
      <c r="E93" s="130"/>
      <c r="F93" s="129"/>
      <c r="G93" s="4"/>
      <c r="H93" s="146"/>
      <c r="I93" s="146"/>
      <c r="J93" s="217"/>
      <c r="K93" s="152"/>
      <c r="L93" s="14"/>
      <c r="M93" s="14"/>
      <c r="N93" s="14"/>
      <c r="O93" s="263"/>
      <c r="P93" s="263"/>
      <c r="Q93" s="154"/>
      <c r="R93" s="5"/>
      <c r="S93" s="5"/>
      <c r="T93" s="5"/>
      <c r="U93" s="5"/>
      <c r="V93" s="5"/>
      <c r="W93" s="5"/>
      <c r="X93" s="5"/>
    </row>
    <row r="94" spans="1:30" ht="24.95" customHeight="1">
      <c r="A94" s="51">
        <v>8</v>
      </c>
      <c r="B94" s="167" t="s">
        <v>330</v>
      </c>
      <c r="C94" s="51" t="s">
        <v>159</v>
      </c>
      <c r="D94" s="51" t="s">
        <v>331</v>
      </c>
      <c r="E94" s="52" t="s">
        <v>21</v>
      </c>
      <c r="F94" s="51" t="s">
        <v>118</v>
      </c>
      <c r="G94" s="53" t="s">
        <v>136</v>
      </c>
      <c r="H94" s="197">
        <v>20000</v>
      </c>
      <c r="I94" s="197">
        <f>H94*12</f>
        <v>240000</v>
      </c>
      <c r="J94" s="26" t="s">
        <v>318</v>
      </c>
      <c r="K94" s="63"/>
      <c r="L94" s="63"/>
      <c r="M94" s="63"/>
      <c r="N94" s="63"/>
      <c r="O94" s="252">
        <v>20000</v>
      </c>
      <c r="P94" s="252">
        <f>O94*12</f>
        <v>240000</v>
      </c>
      <c r="Q94" s="125"/>
      <c r="R94" s="1"/>
      <c r="S94" s="1"/>
      <c r="T94" s="1"/>
      <c r="U94" s="1"/>
      <c r="V94" s="1"/>
      <c r="W94" s="1"/>
    </row>
    <row r="95" spans="1:30" ht="24.95" customHeight="1">
      <c r="A95" s="51">
        <v>9</v>
      </c>
      <c r="B95" s="167" t="s">
        <v>332</v>
      </c>
      <c r="C95" s="51" t="s">
        <v>333</v>
      </c>
      <c r="D95" s="51" t="s">
        <v>334</v>
      </c>
      <c r="E95" s="52" t="s">
        <v>21</v>
      </c>
      <c r="F95" s="51" t="s">
        <v>118</v>
      </c>
      <c r="G95" s="53" t="s">
        <v>292</v>
      </c>
      <c r="H95" s="197">
        <v>50000</v>
      </c>
      <c r="I95" s="197">
        <f>H95*12</f>
        <v>600000</v>
      </c>
      <c r="J95" s="26" t="s">
        <v>318</v>
      </c>
      <c r="K95" s="63"/>
      <c r="L95" s="63"/>
      <c r="M95" s="63"/>
      <c r="N95" s="63"/>
      <c r="O95" s="252">
        <v>50000</v>
      </c>
      <c r="P95" s="252">
        <f>O95*12</f>
        <v>600000</v>
      </c>
      <c r="Q95" s="125"/>
      <c r="R95" s="1"/>
      <c r="S95" s="1"/>
      <c r="T95" s="1"/>
      <c r="U95" s="1"/>
      <c r="V95" s="1"/>
      <c r="W95" s="1"/>
    </row>
    <row r="96" spans="1:30" ht="30.75" customHeight="1">
      <c r="A96" s="878"/>
      <c r="B96" s="878"/>
      <c r="C96" s="878"/>
      <c r="D96" s="878"/>
      <c r="E96" s="878"/>
      <c r="F96" s="878"/>
      <c r="G96" s="879"/>
      <c r="H96" s="189">
        <f>SUM(H84:H95)</f>
        <v>175900</v>
      </c>
      <c r="I96" s="189">
        <f>SUM(I84:I95)</f>
        <v>1450800</v>
      </c>
      <c r="J96" s="190">
        <f>H96*4/100</f>
        <v>7036</v>
      </c>
      <c r="K96" s="191">
        <f>SUM(K84:K84)</f>
        <v>477</v>
      </c>
      <c r="L96" s="75"/>
      <c r="M96" s="192">
        <f>SUM(M84:M84)</f>
        <v>16377</v>
      </c>
      <c r="N96" s="76"/>
      <c r="O96" s="77"/>
      <c r="P96" s="77"/>
      <c r="Q96" s="108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30.75" customHeight="1">
      <c r="A97" s="882"/>
      <c r="B97" s="882"/>
      <c r="C97" s="882"/>
      <c r="D97" s="882"/>
      <c r="E97" s="882"/>
      <c r="F97" s="882"/>
      <c r="G97" s="882"/>
      <c r="H97" s="882"/>
      <c r="I97" s="882"/>
      <c r="J97" s="882"/>
      <c r="K97" s="882"/>
      <c r="L97" s="882"/>
      <c r="M97" s="882"/>
      <c r="N97" s="882"/>
      <c r="O97" s="882"/>
      <c r="P97" s="882"/>
      <c r="Q97" s="882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30.75" customHeight="1">
      <c r="A98" s="880" t="s">
        <v>350</v>
      </c>
      <c r="B98" s="880"/>
      <c r="C98" s="880"/>
      <c r="D98" s="880"/>
      <c r="E98" s="880"/>
      <c r="F98" s="880"/>
      <c r="G98" s="880"/>
      <c r="H98" s="880"/>
      <c r="I98" s="880"/>
      <c r="J98" s="880"/>
      <c r="K98" s="880"/>
      <c r="L98" s="880"/>
      <c r="M98" s="880"/>
      <c r="N98" s="880"/>
      <c r="O98" s="880"/>
      <c r="P98" s="880"/>
      <c r="Q98" s="880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30.75" customHeight="1">
      <c r="A99" s="876" t="s">
        <v>3</v>
      </c>
      <c r="B99" s="914" t="s">
        <v>4</v>
      </c>
      <c r="C99" s="876" t="s">
        <v>5</v>
      </c>
      <c r="D99" s="876" t="s">
        <v>6</v>
      </c>
      <c r="E99" s="876" t="s">
        <v>7</v>
      </c>
      <c r="F99" s="876" t="s">
        <v>8</v>
      </c>
      <c r="G99" s="876" t="s">
        <v>9</v>
      </c>
      <c r="H99" s="912" t="s">
        <v>10</v>
      </c>
      <c r="I99" s="913"/>
      <c r="J99" s="874" t="s">
        <v>11</v>
      </c>
      <c r="K99" s="881"/>
      <c r="L99" s="78"/>
      <c r="M99" s="874" t="s">
        <v>12</v>
      </c>
      <c r="N99" s="875"/>
      <c r="O99" s="875"/>
      <c r="P99" s="875"/>
      <c r="Q99" s="876" t="s">
        <v>13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30.75" customHeight="1">
      <c r="A100" s="876"/>
      <c r="B100" s="914"/>
      <c r="C100" s="876"/>
      <c r="D100" s="876"/>
      <c r="E100" s="876"/>
      <c r="F100" s="876"/>
      <c r="G100" s="876"/>
      <c r="H100" s="7" t="s">
        <v>14</v>
      </c>
      <c r="I100" s="7" t="s">
        <v>15</v>
      </c>
      <c r="J100" s="7" t="s">
        <v>16</v>
      </c>
      <c r="K100" s="7" t="s">
        <v>17</v>
      </c>
      <c r="L100" s="75"/>
      <c r="M100" s="8" t="s">
        <v>14</v>
      </c>
      <c r="N100" s="76"/>
      <c r="O100" s="95" t="s">
        <v>197</v>
      </c>
      <c r="P100" s="95" t="s">
        <v>15</v>
      </c>
      <c r="Q100" s="876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30.75" customHeight="1">
      <c r="A101" s="46">
        <v>1</v>
      </c>
      <c r="B101" s="166" t="s">
        <v>124</v>
      </c>
      <c r="C101" s="46" t="s">
        <v>125</v>
      </c>
      <c r="D101" s="46" t="s">
        <v>126</v>
      </c>
      <c r="E101" s="47" t="s">
        <v>21</v>
      </c>
      <c r="F101" s="46" t="s">
        <v>127</v>
      </c>
      <c r="G101" s="48" t="s">
        <v>128</v>
      </c>
      <c r="H101" s="206">
        <v>20000</v>
      </c>
      <c r="I101" s="206">
        <f>H101*12</f>
        <v>240000</v>
      </c>
      <c r="J101" s="218">
        <v>3.5000000000000003E-2</v>
      </c>
      <c r="K101" s="158">
        <f>H101*J101</f>
        <v>700.00000000000011</v>
      </c>
      <c r="L101" s="201">
        <f t="shared" ref="L101:L105" si="38">+H101*J101</f>
        <v>700.00000000000011</v>
      </c>
      <c r="M101" s="202">
        <f>H101+K101</f>
        <v>20700</v>
      </c>
      <c r="N101" s="203">
        <f>+H101+L101</f>
        <v>20700</v>
      </c>
      <c r="O101" s="204">
        <v>20700</v>
      </c>
      <c r="P101" s="204">
        <f t="shared" ref="P101:P105" si="39">+O101*12</f>
        <v>248400</v>
      </c>
      <c r="Q101" s="46"/>
    </row>
    <row r="102" spans="1:30" ht="30.75" customHeight="1">
      <c r="A102" s="46">
        <v>2</v>
      </c>
      <c r="B102" s="166" t="s">
        <v>129</v>
      </c>
      <c r="C102" s="46" t="s">
        <v>39</v>
      </c>
      <c r="D102" s="46" t="s">
        <v>130</v>
      </c>
      <c r="E102" s="47" t="s">
        <v>21</v>
      </c>
      <c r="F102" s="46" t="s">
        <v>127</v>
      </c>
      <c r="G102" s="48" t="s">
        <v>131</v>
      </c>
      <c r="H102" s="206">
        <v>16700</v>
      </c>
      <c r="I102" s="206">
        <f t="shared" ref="I102:I105" si="40">H102*12</f>
        <v>200400</v>
      </c>
      <c r="J102" s="218">
        <v>4.9099999999999998E-2</v>
      </c>
      <c r="K102" s="158">
        <f t="shared" ref="K102:K105" si="41">H102*J102</f>
        <v>819.96999999999991</v>
      </c>
      <c r="L102" s="201">
        <f t="shared" si="38"/>
        <v>819.96999999999991</v>
      </c>
      <c r="M102" s="202">
        <f t="shared" ref="M102:M105" si="42">H102+K102</f>
        <v>17519.97</v>
      </c>
      <c r="N102" s="203">
        <f t="shared" ref="N102:N105" si="43">+H102+L102</f>
        <v>17519.97</v>
      </c>
      <c r="O102" s="204">
        <v>17520</v>
      </c>
      <c r="P102" s="204">
        <f t="shared" si="39"/>
        <v>210240</v>
      </c>
      <c r="Q102" s="46"/>
    </row>
    <row r="103" spans="1:30" ht="30.75" customHeight="1">
      <c r="A103" s="46">
        <v>3</v>
      </c>
      <c r="B103" s="166" t="s">
        <v>132</v>
      </c>
      <c r="C103" s="46" t="s">
        <v>133</v>
      </c>
      <c r="D103" s="46" t="s">
        <v>134</v>
      </c>
      <c r="E103" s="47" t="s">
        <v>21</v>
      </c>
      <c r="F103" s="46" t="s">
        <v>127</v>
      </c>
      <c r="G103" s="48" t="s">
        <v>27</v>
      </c>
      <c r="H103" s="206">
        <v>15000</v>
      </c>
      <c r="I103" s="206">
        <f t="shared" si="40"/>
        <v>180000</v>
      </c>
      <c r="J103" s="218">
        <v>0.04</v>
      </c>
      <c r="K103" s="158">
        <f t="shared" si="41"/>
        <v>600</v>
      </c>
      <c r="L103" s="201">
        <f t="shared" si="38"/>
        <v>600</v>
      </c>
      <c r="M103" s="202">
        <f t="shared" si="42"/>
        <v>15600</v>
      </c>
      <c r="N103" s="203">
        <f t="shared" si="43"/>
        <v>15600</v>
      </c>
      <c r="O103" s="204">
        <v>15600</v>
      </c>
      <c r="P103" s="204">
        <f t="shared" si="39"/>
        <v>187200</v>
      </c>
      <c r="Q103" s="46"/>
    </row>
    <row r="104" spans="1:30" ht="30.75" customHeight="1">
      <c r="A104" s="46">
        <v>4</v>
      </c>
      <c r="B104" s="166" t="s">
        <v>135</v>
      </c>
      <c r="C104" s="46" t="s">
        <v>39</v>
      </c>
      <c r="D104" s="46" t="s">
        <v>109</v>
      </c>
      <c r="E104" s="47" t="s">
        <v>21</v>
      </c>
      <c r="F104" s="46" t="s">
        <v>127</v>
      </c>
      <c r="G104" s="48" t="s">
        <v>136</v>
      </c>
      <c r="H104" s="206">
        <v>16000</v>
      </c>
      <c r="I104" s="206">
        <f t="shared" si="40"/>
        <v>192000</v>
      </c>
      <c r="J104" s="218">
        <v>3.8100000000000002E-2</v>
      </c>
      <c r="K104" s="158">
        <f t="shared" si="41"/>
        <v>609.6</v>
      </c>
      <c r="L104" s="201">
        <f t="shared" si="38"/>
        <v>609.6</v>
      </c>
      <c r="M104" s="202">
        <f t="shared" si="42"/>
        <v>16609.599999999999</v>
      </c>
      <c r="N104" s="203">
        <f t="shared" si="43"/>
        <v>16609.599999999999</v>
      </c>
      <c r="O104" s="204">
        <v>16610</v>
      </c>
      <c r="P104" s="204">
        <f t="shared" si="39"/>
        <v>199320</v>
      </c>
      <c r="Q104" s="46"/>
    </row>
    <row r="105" spans="1:30" ht="30.75" customHeight="1">
      <c r="A105" s="46">
        <v>5</v>
      </c>
      <c r="B105" s="166" t="s">
        <v>137</v>
      </c>
      <c r="C105" s="46" t="s">
        <v>138</v>
      </c>
      <c r="D105" s="46" t="s">
        <v>139</v>
      </c>
      <c r="E105" s="47" t="s">
        <v>21</v>
      </c>
      <c r="F105" s="46" t="s">
        <v>127</v>
      </c>
      <c r="G105" s="48" t="s">
        <v>47</v>
      </c>
      <c r="H105" s="206">
        <v>20000</v>
      </c>
      <c r="I105" s="206">
        <f t="shared" si="40"/>
        <v>240000</v>
      </c>
      <c r="J105" s="218">
        <v>3.9E-2</v>
      </c>
      <c r="K105" s="158">
        <f t="shared" si="41"/>
        <v>780</v>
      </c>
      <c r="L105" s="201">
        <f t="shared" si="38"/>
        <v>780</v>
      </c>
      <c r="M105" s="202">
        <f t="shared" si="42"/>
        <v>20780</v>
      </c>
      <c r="N105" s="203">
        <f t="shared" si="43"/>
        <v>20780</v>
      </c>
      <c r="O105" s="204">
        <v>20780</v>
      </c>
      <c r="P105" s="204">
        <f t="shared" si="39"/>
        <v>249360</v>
      </c>
      <c r="Q105" s="46"/>
    </row>
    <row r="106" spans="1:30" ht="30.75" customHeight="1">
      <c r="A106" s="915" t="s">
        <v>343</v>
      </c>
      <c r="B106" s="931"/>
      <c r="C106" s="916"/>
      <c r="D106" s="46"/>
      <c r="E106" s="47"/>
      <c r="F106" s="46"/>
      <c r="G106" s="48"/>
      <c r="H106" s="206"/>
      <c r="I106" s="206"/>
      <c r="J106" s="218"/>
      <c r="K106" s="207"/>
      <c r="L106" s="208"/>
      <c r="M106" s="209"/>
      <c r="N106" s="210"/>
      <c r="O106" s="204"/>
      <c r="P106" s="204"/>
      <c r="Q106" s="46"/>
    </row>
    <row r="107" spans="1:30" ht="24">
      <c r="A107" s="46">
        <v>6</v>
      </c>
      <c r="B107" s="186" t="s">
        <v>250</v>
      </c>
      <c r="C107" s="180" t="s">
        <v>251</v>
      </c>
      <c r="D107" s="46" t="s">
        <v>252</v>
      </c>
      <c r="E107" s="47" t="s">
        <v>21</v>
      </c>
      <c r="F107" s="46" t="s">
        <v>127</v>
      </c>
      <c r="G107" s="48" t="s">
        <v>253</v>
      </c>
      <c r="H107" s="206">
        <v>25000</v>
      </c>
      <c r="I107" s="158">
        <f>H107*12</f>
        <v>300000</v>
      </c>
      <c r="J107" s="46" t="s">
        <v>204</v>
      </c>
      <c r="K107" s="69"/>
      <c r="L107" s="69"/>
      <c r="M107" s="69"/>
      <c r="N107" s="69"/>
      <c r="O107" s="255"/>
      <c r="P107" s="255"/>
      <c r="Q107" s="180"/>
    </row>
    <row r="108" spans="1:30" ht="24">
      <c r="A108" s="46">
        <v>7</v>
      </c>
      <c r="B108" s="186" t="s">
        <v>254</v>
      </c>
      <c r="C108" s="180" t="s">
        <v>225</v>
      </c>
      <c r="D108" s="46" t="s">
        <v>255</v>
      </c>
      <c r="E108" s="47" t="s">
        <v>21</v>
      </c>
      <c r="F108" s="46" t="s">
        <v>127</v>
      </c>
      <c r="G108" s="48" t="s">
        <v>256</v>
      </c>
      <c r="H108" s="206">
        <v>16000</v>
      </c>
      <c r="I108" s="158">
        <f t="shared" ref="I108:I110" si="44">H108*12</f>
        <v>192000</v>
      </c>
      <c r="J108" s="46" t="s">
        <v>204</v>
      </c>
      <c r="K108" s="69"/>
      <c r="L108" s="69"/>
      <c r="M108" s="69"/>
      <c r="N108" s="69"/>
      <c r="O108" s="255"/>
      <c r="P108" s="255"/>
      <c r="Q108" s="180"/>
    </row>
    <row r="109" spans="1:30" ht="24">
      <c r="A109" s="46">
        <v>8</v>
      </c>
      <c r="B109" s="186" t="s">
        <v>257</v>
      </c>
      <c r="C109" s="180" t="s">
        <v>39</v>
      </c>
      <c r="D109" s="46" t="s">
        <v>258</v>
      </c>
      <c r="E109" s="47" t="s">
        <v>21</v>
      </c>
      <c r="F109" s="46" t="s">
        <v>127</v>
      </c>
      <c r="G109" s="48" t="s">
        <v>256</v>
      </c>
      <c r="H109" s="206">
        <v>16000</v>
      </c>
      <c r="I109" s="158">
        <f t="shared" si="44"/>
        <v>192000</v>
      </c>
      <c r="J109" s="46" t="s">
        <v>204</v>
      </c>
      <c r="K109" s="69"/>
      <c r="L109" s="69"/>
      <c r="M109" s="69"/>
      <c r="N109" s="69"/>
      <c r="O109" s="255"/>
      <c r="P109" s="255"/>
      <c r="Q109" s="180"/>
    </row>
    <row r="110" spans="1:30" ht="24">
      <c r="A110" s="46">
        <v>9</v>
      </c>
      <c r="B110" s="166" t="s">
        <v>259</v>
      </c>
      <c r="C110" s="46" t="s">
        <v>133</v>
      </c>
      <c r="D110" s="46" t="s">
        <v>260</v>
      </c>
      <c r="E110" s="47" t="s">
        <v>21</v>
      </c>
      <c r="F110" s="46" t="s">
        <v>127</v>
      </c>
      <c r="G110" s="48" t="s">
        <v>261</v>
      </c>
      <c r="H110" s="206">
        <v>17000</v>
      </c>
      <c r="I110" s="158">
        <f t="shared" si="44"/>
        <v>204000</v>
      </c>
      <c r="J110" s="46" t="s">
        <v>204</v>
      </c>
      <c r="K110" s="69"/>
      <c r="L110" s="69"/>
      <c r="M110" s="69"/>
      <c r="N110" s="69"/>
      <c r="O110" s="255"/>
      <c r="P110" s="255"/>
      <c r="Q110" s="180"/>
    </row>
    <row r="111" spans="1:30" ht="24">
      <c r="A111" s="915" t="s">
        <v>344</v>
      </c>
      <c r="B111" s="916"/>
      <c r="C111" s="135"/>
      <c r="D111" s="135"/>
      <c r="E111" s="136"/>
      <c r="F111" s="135"/>
      <c r="G111" s="178"/>
      <c r="H111" s="231"/>
      <c r="I111" s="219"/>
      <c r="J111" s="135"/>
      <c r="K111" s="69"/>
      <c r="L111" s="69"/>
      <c r="M111" s="69"/>
      <c r="N111" s="69"/>
      <c r="O111" s="255"/>
      <c r="P111" s="255"/>
      <c r="Q111" s="180"/>
    </row>
    <row r="112" spans="1:30" ht="24">
      <c r="A112" s="135">
        <v>10</v>
      </c>
      <c r="B112" s="187" t="s">
        <v>307</v>
      </c>
      <c r="C112" s="135" t="s">
        <v>225</v>
      </c>
      <c r="D112" s="135" t="s">
        <v>308</v>
      </c>
      <c r="E112" s="136" t="s">
        <v>21</v>
      </c>
      <c r="F112" s="135" t="s">
        <v>127</v>
      </c>
      <c r="G112" s="137" t="s">
        <v>292</v>
      </c>
      <c r="H112" s="231">
        <v>15000</v>
      </c>
      <c r="I112" s="231">
        <v>15000</v>
      </c>
      <c r="J112" s="220">
        <f>I112*12</f>
        <v>180000</v>
      </c>
      <c r="K112" s="135"/>
      <c r="L112" s="69"/>
      <c r="M112" s="69"/>
      <c r="N112" s="69"/>
      <c r="O112" s="255"/>
      <c r="P112" s="255"/>
      <c r="Q112" s="180"/>
    </row>
    <row r="113" spans="1:30" ht="30.75" customHeight="1">
      <c r="A113" s="878"/>
      <c r="B113" s="878"/>
      <c r="C113" s="878"/>
      <c r="D113" s="878"/>
      <c r="E113" s="878"/>
      <c r="F113" s="878"/>
      <c r="G113" s="879"/>
      <c r="H113" s="189">
        <f>SUM(H101:H112)</f>
        <v>176700</v>
      </c>
      <c r="I113" s="189">
        <f>SUM(I101:I112)</f>
        <v>1955400</v>
      </c>
      <c r="J113" s="190">
        <f>H113*4/100</f>
        <v>7068</v>
      </c>
      <c r="K113" s="191">
        <f>SUM(K101:K105)</f>
        <v>3509.57</v>
      </c>
      <c r="L113" s="75"/>
      <c r="M113" s="192">
        <f>SUM(M101:M105)</f>
        <v>91209.57</v>
      </c>
      <c r="N113" s="76"/>
      <c r="O113" s="77"/>
      <c r="P113" s="77"/>
      <c r="Q113" s="108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30.75" customHeight="1">
      <c r="A114" s="882"/>
      <c r="B114" s="882"/>
      <c r="C114" s="882"/>
      <c r="D114" s="882"/>
      <c r="E114" s="882"/>
      <c r="F114" s="882"/>
      <c r="G114" s="882"/>
      <c r="H114" s="882"/>
      <c r="I114" s="882"/>
      <c r="J114" s="882"/>
      <c r="K114" s="882"/>
      <c r="L114" s="882"/>
      <c r="M114" s="882"/>
      <c r="N114" s="882"/>
      <c r="O114" s="882"/>
      <c r="P114" s="882"/>
      <c r="Q114" s="882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30.75" customHeight="1">
      <c r="A115" s="880" t="s">
        <v>351</v>
      </c>
      <c r="B115" s="880"/>
      <c r="C115" s="880"/>
      <c r="D115" s="880"/>
      <c r="E115" s="880"/>
      <c r="F115" s="880"/>
      <c r="G115" s="880"/>
      <c r="H115" s="880"/>
      <c r="I115" s="880"/>
      <c r="J115" s="880"/>
      <c r="K115" s="880"/>
      <c r="L115" s="880"/>
      <c r="M115" s="880"/>
      <c r="N115" s="880"/>
      <c r="O115" s="880"/>
      <c r="P115" s="880"/>
      <c r="Q115" s="880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30.75" customHeight="1">
      <c r="A116" s="876" t="s">
        <v>3</v>
      </c>
      <c r="B116" s="914" t="s">
        <v>4</v>
      </c>
      <c r="C116" s="876" t="s">
        <v>5</v>
      </c>
      <c r="D116" s="876" t="s">
        <v>6</v>
      </c>
      <c r="E116" s="876" t="s">
        <v>7</v>
      </c>
      <c r="F116" s="876" t="s">
        <v>8</v>
      </c>
      <c r="G116" s="876" t="s">
        <v>9</v>
      </c>
      <c r="H116" s="912" t="s">
        <v>10</v>
      </c>
      <c r="I116" s="913"/>
      <c r="J116" s="874" t="s">
        <v>11</v>
      </c>
      <c r="K116" s="881"/>
      <c r="L116" s="78"/>
      <c r="M116" s="874" t="s">
        <v>12</v>
      </c>
      <c r="N116" s="875"/>
      <c r="O116" s="875"/>
      <c r="P116" s="875"/>
      <c r="Q116" s="876" t="s">
        <v>13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s="97" customFormat="1" ht="30.75" customHeight="1">
      <c r="A117" s="876"/>
      <c r="B117" s="914"/>
      <c r="C117" s="876"/>
      <c r="D117" s="876"/>
      <c r="E117" s="876"/>
      <c r="F117" s="876"/>
      <c r="G117" s="876"/>
      <c r="H117" s="91" t="s">
        <v>14</v>
      </c>
      <c r="I117" s="91" t="s">
        <v>15</v>
      </c>
      <c r="J117" s="91" t="s">
        <v>16</v>
      </c>
      <c r="K117" s="91" t="s">
        <v>17</v>
      </c>
      <c r="L117" s="92"/>
      <c r="M117" s="93" t="s">
        <v>14</v>
      </c>
      <c r="N117" s="94"/>
      <c r="O117" s="95" t="s">
        <v>197</v>
      </c>
      <c r="P117" s="95" t="s">
        <v>15</v>
      </c>
      <c r="Q117" s="87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</row>
    <row r="118" spans="1:30" ht="30.75" customHeight="1">
      <c r="A118" s="46">
        <v>1</v>
      </c>
      <c r="B118" s="166" t="s">
        <v>141</v>
      </c>
      <c r="C118" s="46" t="s">
        <v>142</v>
      </c>
      <c r="D118" s="46" t="s">
        <v>109</v>
      </c>
      <c r="E118" s="47" t="s">
        <v>21</v>
      </c>
      <c r="F118" s="46" t="s">
        <v>140</v>
      </c>
      <c r="G118" s="48" t="s">
        <v>143</v>
      </c>
      <c r="H118" s="206">
        <v>22676</v>
      </c>
      <c r="I118" s="206">
        <f>H118*12</f>
        <v>272112</v>
      </c>
      <c r="J118" s="218">
        <v>0.04</v>
      </c>
      <c r="K118" s="158">
        <f>H118*J118</f>
        <v>907.04</v>
      </c>
      <c r="L118" s="201">
        <f t="shared" ref="L118:L119" si="45">+H118*J118</f>
        <v>907.04</v>
      </c>
      <c r="M118" s="202">
        <f>H118+K118</f>
        <v>23583.040000000001</v>
      </c>
      <c r="N118" s="203">
        <f t="shared" ref="N118:N119" si="46">+H118+L118</f>
        <v>23583.040000000001</v>
      </c>
      <c r="O118" s="204">
        <v>23590</v>
      </c>
      <c r="P118" s="204">
        <f t="shared" ref="P118:P119" si="47">+O118*12</f>
        <v>283080</v>
      </c>
      <c r="Q118" s="46"/>
    </row>
    <row r="119" spans="1:30" ht="30.75" customHeight="1">
      <c r="A119" s="51">
        <v>2</v>
      </c>
      <c r="B119" s="167" t="s">
        <v>144</v>
      </c>
      <c r="C119" s="51" t="s">
        <v>145</v>
      </c>
      <c r="D119" s="51" t="s">
        <v>146</v>
      </c>
      <c r="E119" s="52" t="s">
        <v>21</v>
      </c>
      <c r="F119" s="51" t="s">
        <v>140</v>
      </c>
      <c r="G119" s="53" t="s">
        <v>147</v>
      </c>
      <c r="H119" s="197">
        <v>20000</v>
      </c>
      <c r="I119" s="206">
        <f>H119*12</f>
        <v>240000</v>
      </c>
      <c r="J119" s="211">
        <v>0.04</v>
      </c>
      <c r="K119" s="158">
        <f>H119*J119</f>
        <v>800</v>
      </c>
      <c r="L119" s="201">
        <f t="shared" si="45"/>
        <v>800</v>
      </c>
      <c r="M119" s="202">
        <f>H119+K119</f>
        <v>20800</v>
      </c>
      <c r="N119" s="203">
        <f t="shared" si="46"/>
        <v>20800</v>
      </c>
      <c r="O119" s="204">
        <v>20800</v>
      </c>
      <c r="P119" s="204">
        <f t="shared" si="47"/>
        <v>249600</v>
      </c>
      <c r="Q119" s="5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30.75" customHeight="1">
      <c r="A120" s="917" t="s">
        <v>343</v>
      </c>
      <c r="B120" s="918"/>
      <c r="C120" s="919"/>
      <c r="D120" s="51"/>
      <c r="E120" s="52"/>
      <c r="F120" s="51"/>
      <c r="G120" s="53"/>
      <c r="H120" s="197"/>
      <c r="I120" s="206"/>
      <c r="J120" s="211"/>
      <c r="K120" s="207"/>
      <c r="L120" s="208"/>
      <c r="M120" s="209"/>
      <c r="N120" s="210"/>
      <c r="O120" s="204"/>
      <c r="P120" s="204"/>
      <c r="Q120" s="5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24">
      <c r="A121" s="51">
        <v>3</v>
      </c>
      <c r="B121" s="167" t="s">
        <v>262</v>
      </c>
      <c r="C121" s="51" t="s">
        <v>263</v>
      </c>
      <c r="D121" s="51" t="s">
        <v>264</v>
      </c>
      <c r="E121" s="52" t="s">
        <v>21</v>
      </c>
      <c r="F121" s="51" t="s">
        <v>140</v>
      </c>
      <c r="G121" s="53" t="s">
        <v>265</v>
      </c>
      <c r="H121" s="197">
        <v>21000</v>
      </c>
      <c r="I121" s="7">
        <f>H121*12</f>
        <v>252000</v>
      </c>
      <c r="J121" s="51" t="s">
        <v>204</v>
      </c>
      <c r="K121" s="63"/>
      <c r="L121" s="63"/>
      <c r="M121" s="63"/>
      <c r="N121" s="63"/>
      <c r="O121" s="254"/>
      <c r="P121" s="254"/>
      <c r="Q121" s="125"/>
      <c r="R121" s="1"/>
      <c r="S121" s="1"/>
      <c r="T121" s="1"/>
      <c r="U121" s="1"/>
      <c r="V121" s="1"/>
      <c r="W121" s="1"/>
    </row>
    <row r="122" spans="1:30" ht="24">
      <c r="A122" s="51">
        <v>4</v>
      </c>
      <c r="B122" s="167" t="s">
        <v>266</v>
      </c>
      <c r="C122" s="51" t="s">
        <v>145</v>
      </c>
      <c r="D122" s="51" t="s">
        <v>267</v>
      </c>
      <c r="E122" s="52" t="s">
        <v>21</v>
      </c>
      <c r="F122" s="51" t="s">
        <v>140</v>
      </c>
      <c r="G122" s="53" t="s">
        <v>265</v>
      </c>
      <c r="H122" s="197">
        <v>22000</v>
      </c>
      <c r="I122" s="7">
        <f>H122*12</f>
        <v>264000</v>
      </c>
      <c r="J122" s="51" t="s">
        <v>204</v>
      </c>
      <c r="K122" s="63"/>
      <c r="L122" s="63"/>
      <c r="M122" s="63"/>
      <c r="N122" s="63"/>
      <c r="O122" s="254"/>
      <c r="P122" s="254"/>
      <c r="Q122" s="125"/>
      <c r="R122" s="1"/>
      <c r="S122" s="1"/>
      <c r="T122" s="1"/>
      <c r="U122" s="1"/>
      <c r="V122" s="1"/>
      <c r="W122" s="1"/>
    </row>
    <row r="123" spans="1:30" ht="30.75" customHeight="1">
      <c r="A123" s="878"/>
      <c r="B123" s="878"/>
      <c r="C123" s="878"/>
      <c r="D123" s="878"/>
      <c r="E123" s="878"/>
      <c r="F123" s="878"/>
      <c r="G123" s="879"/>
      <c r="H123" s="189">
        <f>SUM(H118:H122)</f>
        <v>85676</v>
      </c>
      <c r="I123" s="221">
        <f>SUM(I118:I122)</f>
        <v>1028112</v>
      </c>
      <c r="J123" s="190">
        <f>H123*4/100</f>
        <v>3427.04</v>
      </c>
      <c r="K123" s="191">
        <f>SUM(K118:K119)</f>
        <v>1707.04</v>
      </c>
      <c r="L123" s="75"/>
      <c r="M123" s="192">
        <f>SUM(M118:M119)</f>
        <v>44383.040000000001</v>
      </c>
      <c r="N123" s="76"/>
      <c r="O123" s="77"/>
      <c r="P123" s="77"/>
      <c r="Q123" s="108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30.75" customHeight="1">
      <c r="A124" s="882"/>
      <c r="B124" s="882"/>
      <c r="C124" s="882"/>
      <c r="D124" s="882"/>
      <c r="E124" s="882"/>
      <c r="F124" s="882"/>
      <c r="G124" s="882"/>
      <c r="H124" s="882"/>
      <c r="I124" s="882"/>
      <c r="J124" s="882"/>
      <c r="K124" s="882"/>
      <c r="L124" s="882"/>
      <c r="M124" s="882"/>
      <c r="N124" s="882"/>
      <c r="O124" s="882"/>
      <c r="P124" s="882"/>
      <c r="Q124" s="882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30.75" customHeight="1">
      <c r="A125" s="880" t="s">
        <v>352</v>
      </c>
      <c r="B125" s="880"/>
      <c r="C125" s="880"/>
      <c r="D125" s="880"/>
      <c r="E125" s="880"/>
      <c r="F125" s="880"/>
      <c r="G125" s="880"/>
      <c r="H125" s="880"/>
      <c r="I125" s="880"/>
      <c r="J125" s="880"/>
      <c r="K125" s="880"/>
      <c r="L125" s="880"/>
      <c r="M125" s="880"/>
      <c r="N125" s="880"/>
      <c r="O125" s="880"/>
      <c r="P125" s="880"/>
      <c r="Q125" s="880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30.75" customHeight="1">
      <c r="A126" s="876" t="s">
        <v>3</v>
      </c>
      <c r="B126" s="914" t="s">
        <v>4</v>
      </c>
      <c r="C126" s="876" t="s">
        <v>5</v>
      </c>
      <c r="D126" s="876" t="s">
        <v>6</v>
      </c>
      <c r="E126" s="876" t="s">
        <v>7</v>
      </c>
      <c r="F126" s="876" t="s">
        <v>8</v>
      </c>
      <c r="G126" s="876" t="s">
        <v>9</v>
      </c>
      <c r="H126" s="912" t="s">
        <v>10</v>
      </c>
      <c r="I126" s="913"/>
      <c r="J126" s="874" t="s">
        <v>11</v>
      </c>
      <c r="K126" s="881"/>
      <c r="L126" s="78"/>
      <c r="M126" s="874" t="s">
        <v>12</v>
      </c>
      <c r="N126" s="875"/>
      <c r="O126" s="875"/>
      <c r="P126" s="875"/>
      <c r="Q126" s="876" t="s">
        <v>13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30.75" customHeight="1">
      <c r="A127" s="876"/>
      <c r="B127" s="914"/>
      <c r="C127" s="876"/>
      <c r="D127" s="876"/>
      <c r="E127" s="876"/>
      <c r="F127" s="876"/>
      <c r="G127" s="876"/>
      <c r="H127" s="7" t="s">
        <v>14</v>
      </c>
      <c r="I127" s="7" t="s">
        <v>15</v>
      </c>
      <c r="J127" s="7" t="s">
        <v>16</v>
      </c>
      <c r="K127" s="7" t="s">
        <v>17</v>
      </c>
      <c r="L127" s="75"/>
      <c r="M127" s="8" t="s">
        <v>14</v>
      </c>
      <c r="N127" s="76"/>
      <c r="O127" s="95" t="s">
        <v>197</v>
      </c>
      <c r="P127" s="95" t="s">
        <v>15</v>
      </c>
      <c r="Q127" s="876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30.75" customHeight="1">
      <c r="A128" s="46">
        <v>1</v>
      </c>
      <c r="B128" s="166" t="s">
        <v>149</v>
      </c>
      <c r="C128" s="46" t="s">
        <v>150</v>
      </c>
      <c r="D128" s="46" t="s">
        <v>151</v>
      </c>
      <c r="E128" s="47" t="s">
        <v>152</v>
      </c>
      <c r="F128" s="46" t="s">
        <v>148</v>
      </c>
      <c r="G128" s="48" t="s">
        <v>153</v>
      </c>
      <c r="H128" s="206">
        <v>24719</v>
      </c>
      <c r="I128" s="206">
        <f>H128*12</f>
        <v>296628</v>
      </c>
      <c r="J128" s="218">
        <v>0.04</v>
      </c>
      <c r="K128" s="158">
        <v>990</v>
      </c>
      <c r="L128" s="201">
        <f t="shared" ref="L128:L131" si="48">+H128*J128</f>
        <v>988.76</v>
      </c>
      <c r="M128" s="202">
        <f>H128+K128</f>
        <v>25709</v>
      </c>
      <c r="N128" s="203">
        <f>+H128+L128</f>
        <v>25707.759999999998</v>
      </c>
      <c r="O128" s="204">
        <v>25710</v>
      </c>
      <c r="P128" s="204">
        <f t="shared" ref="P128:P131" si="49">+O128*12</f>
        <v>308520</v>
      </c>
      <c r="Q128" s="46"/>
    </row>
    <row r="129" spans="1:30" ht="30.75" customHeight="1">
      <c r="A129" s="46">
        <v>2</v>
      </c>
      <c r="B129" s="166" t="s">
        <v>154</v>
      </c>
      <c r="C129" s="46" t="s">
        <v>155</v>
      </c>
      <c r="D129" s="46" t="s">
        <v>156</v>
      </c>
      <c r="E129" s="47" t="s">
        <v>152</v>
      </c>
      <c r="F129" s="46" t="s">
        <v>148</v>
      </c>
      <c r="G129" s="48" t="s">
        <v>157</v>
      </c>
      <c r="H129" s="206">
        <v>19000</v>
      </c>
      <c r="I129" s="206">
        <f t="shared" ref="I129:I131" si="50">H129*12</f>
        <v>228000</v>
      </c>
      <c r="J129" s="218">
        <v>0.04</v>
      </c>
      <c r="K129" s="158">
        <f t="shared" ref="K129:K131" si="51">H129*J129</f>
        <v>760</v>
      </c>
      <c r="L129" s="201">
        <f t="shared" si="48"/>
        <v>760</v>
      </c>
      <c r="M129" s="202">
        <f t="shared" ref="M129:M131" si="52">H129+K129</f>
        <v>19760</v>
      </c>
      <c r="N129" s="203">
        <f t="shared" ref="N129:N131" si="53">+H129+L129</f>
        <v>19760</v>
      </c>
      <c r="O129" s="204">
        <v>19760</v>
      </c>
      <c r="P129" s="204">
        <f t="shared" si="49"/>
        <v>237120</v>
      </c>
      <c r="Q129" s="46"/>
    </row>
    <row r="130" spans="1:30" ht="30.75" customHeight="1">
      <c r="A130" s="46">
        <v>3</v>
      </c>
      <c r="B130" s="166" t="s">
        <v>158</v>
      </c>
      <c r="C130" s="46" t="s">
        <v>159</v>
      </c>
      <c r="D130" s="46" t="s">
        <v>160</v>
      </c>
      <c r="E130" s="47" t="s">
        <v>152</v>
      </c>
      <c r="F130" s="46" t="s">
        <v>148</v>
      </c>
      <c r="G130" s="48" t="s">
        <v>147</v>
      </c>
      <c r="H130" s="206">
        <v>15000</v>
      </c>
      <c r="I130" s="206">
        <f t="shared" si="50"/>
        <v>180000</v>
      </c>
      <c r="J130" s="218">
        <v>0.04</v>
      </c>
      <c r="K130" s="158">
        <f t="shared" si="51"/>
        <v>600</v>
      </c>
      <c r="L130" s="201">
        <f t="shared" si="48"/>
        <v>600</v>
      </c>
      <c r="M130" s="202">
        <f t="shared" si="52"/>
        <v>15600</v>
      </c>
      <c r="N130" s="203">
        <f t="shared" si="53"/>
        <v>15600</v>
      </c>
      <c r="O130" s="204">
        <v>15600</v>
      </c>
      <c r="P130" s="204">
        <f t="shared" si="49"/>
        <v>187200</v>
      </c>
      <c r="Q130" s="46"/>
    </row>
    <row r="131" spans="1:30" ht="30.75" customHeight="1">
      <c r="A131" s="46">
        <v>4</v>
      </c>
      <c r="B131" s="166" t="s">
        <v>161</v>
      </c>
      <c r="C131" s="46" t="s">
        <v>159</v>
      </c>
      <c r="D131" s="46" t="s">
        <v>162</v>
      </c>
      <c r="E131" s="47" t="s">
        <v>152</v>
      </c>
      <c r="F131" s="46" t="s">
        <v>148</v>
      </c>
      <c r="G131" s="48" t="s">
        <v>147</v>
      </c>
      <c r="H131" s="206">
        <v>15000</v>
      </c>
      <c r="I131" s="206">
        <f t="shared" si="50"/>
        <v>180000</v>
      </c>
      <c r="J131" s="218">
        <v>0.04</v>
      </c>
      <c r="K131" s="158">
        <f t="shared" si="51"/>
        <v>600</v>
      </c>
      <c r="L131" s="201">
        <f t="shared" si="48"/>
        <v>600</v>
      </c>
      <c r="M131" s="202">
        <f t="shared" si="52"/>
        <v>15600</v>
      </c>
      <c r="N131" s="203">
        <f t="shared" si="53"/>
        <v>15600</v>
      </c>
      <c r="O131" s="204">
        <v>15600</v>
      </c>
      <c r="P131" s="204">
        <f t="shared" si="49"/>
        <v>187200</v>
      </c>
      <c r="Q131" s="46"/>
    </row>
    <row r="132" spans="1:30" ht="30.75" customHeight="1">
      <c r="A132" s="915" t="s">
        <v>342</v>
      </c>
      <c r="B132" s="916"/>
      <c r="C132" s="46"/>
      <c r="D132" s="46"/>
      <c r="E132" s="47"/>
      <c r="F132" s="46"/>
      <c r="G132" s="48"/>
      <c r="H132" s="206"/>
      <c r="I132" s="206"/>
      <c r="J132" s="218"/>
      <c r="K132" s="207"/>
      <c r="L132" s="208"/>
      <c r="M132" s="209"/>
      <c r="N132" s="210"/>
      <c r="O132" s="204"/>
      <c r="P132" s="204"/>
      <c r="Q132" s="46"/>
    </row>
    <row r="133" spans="1:30" ht="24">
      <c r="A133" s="46">
        <v>5</v>
      </c>
      <c r="B133" s="166" t="s">
        <v>335</v>
      </c>
      <c r="C133" s="46" t="s">
        <v>336</v>
      </c>
      <c r="D133" s="46" t="s">
        <v>337</v>
      </c>
      <c r="E133" s="47" t="s">
        <v>21</v>
      </c>
      <c r="F133" s="46" t="s">
        <v>148</v>
      </c>
      <c r="G133" s="48" t="s">
        <v>338</v>
      </c>
      <c r="H133" s="206">
        <v>25000</v>
      </c>
      <c r="I133" s="158">
        <f>H133*12</f>
        <v>300000</v>
      </c>
      <c r="J133" s="26" t="s">
        <v>318</v>
      </c>
      <c r="K133" s="69"/>
      <c r="L133" s="69"/>
      <c r="M133" s="69"/>
      <c r="N133" s="69"/>
      <c r="O133" s="255"/>
      <c r="P133" s="255"/>
      <c r="Q133" s="180"/>
    </row>
    <row r="134" spans="1:30" ht="30.75" customHeight="1">
      <c r="A134" s="877" t="s">
        <v>32</v>
      </c>
      <c r="B134" s="878"/>
      <c r="C134" s="878"/>
      <c r="D134" s="878"/>
      <c r="E134" s="878"/>
      <c r="F134" s="878"/>
      <c r="G134" s="879"/>
      <c r="H134" s="189">
        <f>SUM(H128:H133)</f>
        <v>98719</v>
      </c>
      <c r="I134" s="189">
        <f>SUM(I128:I133)</f>
        <v>1184628</v>
      </c>
      <c r="J134" s="190">
        <f>H134*4/100</f>
        <v>3948.76</v>
      </c>
      <c r="K134" s="191">
        <f>SUM(K128:K131)</f>
        <v>2950</v>
      </c>
      <c r="L134" s="75"/>
      <c r="M134" s="192">
        <f>SUM(M128:M131)</f>
        <v>76669</v>
      </c>
      <c r="N134" s="76"/>
      <c r="O134" s="77"/>
      <c r="P134" s="77"/>
      <c r="Q134" s="115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30.75" customHeight="1">
      <c r="A135" s="882"/>
      <c r="B135" s="882"/>
      <c r="C135" s="882"/>
      <c r="D135" s="882"/>
      <c r="E135" s="882"/>
      <c r="F135" s="882"/>
      <c r="G135" s="882"/>
      <c r="H135" s="882"/>
      <c r="I135" s="882"/>
      <c r="J135" s="882"/>
      <c r="K135" s="882"/>
      <c r="L135" s="882"/>
      <c r="M135" s="882"/>
      <c r="N135" s="882"/>
      <c r="O135" s="882"/>
      <c r="P135" s="882"/>
      <c r="Q135" s="882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30.75" customHeight="1">
      <c r="A136" s="880" t="s">
        <v>353</v>
      </c>
      <c r="B136" s="880"/>
      <c r="C136" s="880"/>
      <c r="D136" s="880"/>
      <c r="E136" s="880"/>
      <c r="F136" s="880"/>
      <c r="G136" s="880"/>
      <c r="H136" s="880"/>
      <c r="I136" s="880"/>
      <c r="J136" s="880"/>
      <c r="K136" s="880"/>
      <c r="L136" s="880"/>
      <c r="M136" s="880"/>
      <c r="N136" s="880"/>
      <c r="O136" s="880"/>
      <c r="P136" s="880"/>
      <c r="Q136" s="880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30.75" customHeight="1">
      <c r="A137" s="876" t="s">
        <v>3</v>
      </c>
      <c r="B137" s="914" t="s">
        <v>4</v>
      </c>
      <c r="C137" s="876" t="s">
        <v>5</v>
      </c>
      <c r="D137" s="876" t="s">
        <v>6</v>
      </c>
      <c r="E137" s="876" t="s">
        <v>7</v>
      </c>
      <c r="F137" s="876" t="s">
        <v>8</v>
      </c>
      <c r="G137" s="876" t="s">
        <v>9</v>
      </c>
      <c r="H137" s="912" t="s">
        <v>10</v>
      </c>
      <c r="I137" s="913"/>
      <c r="J137" s="874" t="s">
        <v>11</v>
      </c>
      <c r="K137" s="881"/>
      <c r="L137" s="78"/>
      <c r="M137" s="874" t="s">
        <v>12</v>
      </c>
      <c r="N137" s="875"/>
      <c r="O137" s="875"/>
      <c r="P137" s="875"/>
      <c r="Q137" s="876" t="s">
        <v>13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30.75" customHeight="1">
      <c r="A138" s="876"/>
      <c r="B138" s="914"/>
      <c r="C138" s="876"/>
      <c r="D138" s="876"/>
      <c r="E138" s="876"/>
      <c r="F138" s="876"/>
      <c r="G138" s="876"/>
      <c r="H138" s="7" t="s">
        <v>14</v>
      </c>
      <c r="I138" s="7" t="s">
        <v>15</v>
      </c>
      <c r="J138" s="7" t="s">
        <v>16</v>
      </c>
      <c r="K138" s="7" t="s">
        <v>17</v>
      </c>
      <c r="L138" s="75"/>
      <c r="M138" s="8" t="s">
        <v>14</v>
      </c>
      <c r="N138" s="76"/>
      <c r="O138" s="95" t="s">
        <v>197</v>
      </c>
      <c r="P138" s="95" t="s">
        <v>15</v>
      </c>
      <c r="Q138" s="876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30.75" customHeight="1">
      <c r="A139" s="46">
        <v>1</v>
      </c>
      <c r="B139" s="166" t="s">
        <v>164</v>
      </c>
      <c r="C139" s="46" t="s">
        <v>165</v>
      </c>
      <c r="D139" s="46" t="s">
        <v>166</v>
      </c>
      <c r="E139" s="47" t="s">
        <v>152</v>
      </c>
      <c r="F139" s="46" t="s">
        <v>167</v>
      </c>
      <c r="G139" s="48" t="s">
        <v>168</v>
      </c>
      <c r="H139" s="206">
        <v>20000</v>
      </c>
      <c r="I139" s="206">
        <f>H139*12</f>
        <v>240000</v>
      </c>
      <c r="J139" s="222">
        <v>0.04</v>
      </c>
      <c r="K139" s="158">
        <f>H139*J139</f>
        <v>800</v>
      </c>
      <c r="L139" s="201">
        <f t="shared" ref="L139:L142" si="54">+H139*J139</f>
        <v>800</v>
      </c>
      <c r="M139" s="202">
        <f>H139+K139</f>
        <v>20800</v>
      </c>
      <c r="N139" s="203">
        <f t="shared" ref="N139:N142" si="55">+H139+L139</f>
        <v>20800</v>
      </c>
      <c r="O139" s="204">
        <v>20800</v>
      </c>
      <c r="P139" s="204">
        <f t="shared" ref="P139:P142" si="56">+O139*12</f>
        <v>249600</v>
      </c>
      <c r="Q139" s="46"/>
    </row>
    <row r="140" spans="1:30" ht="30.75" customHeight="1">
      <c r="A140" s="46">
        <v>2</v>
      </c>
      <c r="B140" s="166" t="s">
        <v>169</v>
      </c>
      <c r="C140" s="46" t="s">
        <v>142</v>
      </c>
      <c r="D140" s="46" t="s">
        <v>170</v>
      </c>
      <c r="E140" s="47" t="s">
        <v>152</v>
      </c>
      <c r="F140" s="46" t="s">
        <v>167</v>
      </c>
      <c r="G140" s="48" t="s">
        <v>171</v>
      </c>
      <c r="H140" s="206">
        <v>20000</v>
      </c>
      <c r="I140" s="206">
        <f t="shared" ref="I140:I142" si="57">H140*12</f>
        <v>240000</v>
      </c>
      <c r="J140" s="222">
        <v>0.04</v>
      </c>
      <c r="K140" s="158">
        <f t="shared" ref="K140:K142" si="58">H140*J140</f>
        <v>800</v>
      </c>
      <c r="L140" s="201">
        <f t="shared" si="54"/>
        <v>800</v>
      </c>
      <c r="M140" s="202">
        <f t="shared" ref="M140:M142" si="59">H140+K140</f>
        <v>20800</v>
      </c>
      <c r="N140" s="203">
        <f t="shared" si="55"/>
        <v>20800</v>
      </c>
      <c r="O140" s="204">
        <v>20800</v>
      </c>
      <c r="P140" s="204">
        <f t="shared" si="56"/>
        <v>249600</v>
      </c>
      <c r="Q140" s="46"/>
    </row>
    <row r="141" spans="1:30" ht="30.75" customHeight="1">
      <c r="A141" s="46">
        <v>3</v>
      </c>
      <c r="B141" s="166" t="s">
        <v>172</v>
      </c>
      <c r="C141" s="46" t="s">
        <v>173</v>
      </c>
      <c r="D141" s="46" t="s">
        <v>174</v>
      </c>
      <c r="E141" s="47" t="s">
        <v>152</v>
      </c>
      <c r="F141" s="46" t="s">
        <v>167</v>
      </c>
      <c r="G141" s="48" t="s">
        <v>136</v>
      </c>
      <c r="H141" s="206">
        <v>15000</v>
      </c>
      <c r="I141" s="206">
        <f t="shared" si="57"/>
        <v>180000</v>
      </c>
      <c r="J141" s="222">
        <v>0.04</v>
      </c>
      <c r="K141" s="158">
        <f t="shared" si="58"/>
        <v>600</v>
      </c>
      <c r="L141" s="201">
        <f t="shared" si="54"/>
        <v>600</v>
      </c>
      <c r="M141" s="202">
        <f t="shared" si="59"/>
        <v>15600</v>
      </c>
      <c r="N141" s="203">
        <f t="shared" si="55"/>
        <v>15600</v>
      </c>
      <c r="O141" s="204">
        <v>15600</v>
      </c>
      <c r="P141" s="204">
        <f t="shared" si="56"/>
        <v>187200</v>
      </c>
      <c r="Q141" s="46"/>
    </row>
    <row r="142" spans="1:30" ht="30.75" customHeight="1">
      <c r="A142" s="46">
        <v>4</v>
      </c>
      <c r="B142" s="166" t="s">
        <v>175</v>
      </c>
      <c r="C142" s="46" t="s">
        <v>176</v>
      </c>
      <c r="D142" s="46" t="s">
        <v>177</v>
      </c>
      <c r="E142" s="47" t="s">
        <v>152</v>
      </c>
      <c r="F142" s="46" t="s">
        <v>167</v>
      </c>
      <c r="G142" s="48" t="s">
        <v>136</v>
      </c>
      <c r="H142" s="206">
        <v>15000</v>
      </c>
      <c r="I142" s="206">
        <f t="shared" si="57"/>
        <v>180000</v>
      </c>
      <c r="J142" s="222">
        <v>0.04</v>
      </c>
      <c r="K142" s="158">
        <f t="shared" si="58"/>
        <v>600</v>
      </c>
      <c r="L142" s="201">
        <f t="shared" si="54"/>
        <v>600</v>
      </c>
      <c r="M142" s="202">
        <f t="shared" si="59"/>
        <v>15600</v>
      </c>
      <c r="N142" s="203">
        <f t="shared" si="55"/>
        <v>15600</v>
      </c>
      <c r="O142" s="204">
        <v>15600</v>
      </c>
      <c r="P142" s="204">
        <f t="shared" si="56"/>
        <v>187200</v>
      </c>
      <c r="Q142" s="46"/>
    </row>
    <row r="143" spans="1:30" ht="30.75" customHeight="1">
      <c r="A143" s="915" t="s">
        <v>343</v>
      </c>
      <c r="B143" s="920"/>
      <c r="C143" s="921"/>
      <c r="D143" s="46"/>
      <c r="E143" s="47"/>
      <c r="F143" s="46"/>
      <c r="G143" s="48"/>
      <c r="H143" s="206"/>
      <c r="I143" s="206"/>
      <c r="J143" s="222"/>
      <c r="K143" s="207"/>
      <c r="L143" s="208"/>
      <c r="M143" s="209"/>
      <c r="N143" s="210"/>
      <c r="O143" s="223"/>
      <c r="P143" s="223"/>
      <c r="Q143" s="246"/>
    </row>
    <row r="144" spans="1:30" ht="24">
      <c r="A144" s="46">
        <v>5</v>
      </c>
      <c r="B144" s="166" t="s">
        <v>273</v>
      </c>
      <c r="C144" s="46" t="s">
        <v>145</v>
      </c>
      <c r="D144" s="46" t="s">
        <v>274</v>
      </c>
      <c r="E144" s="47" t="s">
        <v>152</v>
      </c>
      <c r="F144" s="51" t="s">
        <v>163</v>
      </c>
      <c r="G144" s="48" t="s">
        <v>275</v>
      </c>
      <c r="H144" s="206">
        <v>15000</v>
      </c>
      <c r="I144" s="158">
        <f>H144*12</f>
        <v>180000</v>
      </c>
      <c r="J144" s="46" t="s">
        <v>204</v>
      </c>
      <c r="K144" s="63"/>
      <c r="L144" s="63"/>
      <c r="M144" s="63"/>
      <c r="N144" s="63"/>
      <c r="O144" s="254"/>
      <c r="P144" s="254"/>
      <c r="Q144" s="125"/>
      <c r="R144" s="1"/>
      <c r="S144" s="1"/>
      <c r="T144" s="1"/>
      <c r="U144" s="1"/>
      <c r="V144" s="1"/>
      <c r="W144" s="1"/>
    </row>
    <row r="145" spans="1:30" ht="30.75" customHeight="1">
      <c r="A145" s="883" t="s">
        <v>32</v>
      </c>
      <c r="B145" s="883"/>
      <c r="C145" s="883"/>
      <c r="D145" s="883"/>
      <c r="E145" s="883"/>
      <c r="F145" s="883"/>
      <c r="G145" s="883"/>
      <c r="H145" s="189">
        <f>SUM(H139:H144)</f>
        <v>85000</v>
      </c>
      <c r="I145" s="189">
        <f>SUM(I139:I144)</f>
        <v>1020000</v>
      </c>
      <c r="J145" s="190">
        <f>H145*4/100</f>
        <v>3400</v>
      </c>
      <c r="K145" s="191">
        <f>SUM(K139:K142)</f>
        <v>2800</v>
      </c>
      <c r="L145" s="75"/>
      <c r="M145" s="192">
        <f>SUM(M139:M142)</f>
        <v>72800</v>
      </c>
      <c r="N145" s="76"/>
      <c r="O145" s="77"/>
      <c r="P145" s="77"/>
      <c r="Q145" s="108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30.75" customHeight="1">
      <c r="A146" s="882"/>
      <c r="B146" s="882"/>
      <c r="C146" s="882"/>
      <c r="D146" s="882"/>
      <c r="E146" s="882"/>
      <c r="F146" s="882"/>
      <c r="G146" s="882"/>
      <c r="H146" s="882"/>
      <c r="I146" s="882"/>
      <c r="J146" s="882"/>
      <c r="K146" s="882"/>
      <c r="L146" s="882"/>
      <c r="M146" s="882"/>
      <c r="N146" s="882"/>
      <c r="O146" s="882"/>
      <c r="P146" s="882"/>
      <c r="Q146" s="882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30.75" customHeight="1">
      <c r="A147" s="880" t="s">
        <v>354</v>
      </c>
      <c r="B147" s="880"/>
      <c r="C147" s="880"/>
      <c r="D147" s="880"/>
      <c r="E147" s="880"/>
      <c r="F147" s="880"/>
      <c r="G147" s="880"/>
      <c r="H147" s="880"/>
      <c r="I147" s="880"/>
      <c r="J147" s="880"/>
      <c r="K147" s="880"/>
      <c r="L147" s="880"/>
      <c r="M147" s="880"/>
      <c r="N147" s="880"/>
      <c r="O147" s="880"/>
      <c r="P147" s="880"/>
      <c r="Q147" s="880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30.75" customHeight="1">
      <c r="A148" s="876" t="s">
        <v>3</v>
      </c>
      <c r="B148" s="914" t="s">
        <v>4</v>
      </c>
      <c r="C148" s="876" t="s">
        <v>5</v>
      </c>
      <c r="D148" s="876" t="s">
        <v>6</v>
      </c>
      <c r="E148" s="876" t="s">
        <v>7</v>
      </c>
      <c r="F148" s="876" t="s">
        <v>8</v>
      </c>
      <c r="G148" s="876" t="s">
        <v>9</v>
      </c>
      <c r="H148" s="912" t="s">
        <v>10</v>
      </c>
      <c r="I148" s="913"/>
      <c r="J148" s="874" t="s">
        <v>11</v>
      </c>
      <c r="K148" s="881"/>
      <c r="L148" s="78"/>
      <c r="M148" s="874" t="s">
        <v>12</v>
      </c>
      <c r="N148" s="875"/>
      <c r="O148" s="875"/>
      <c r="P148" s="875"/>
      <c r="Q148" s="876" t="s">
        <v>13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s="97" customFormat="1" ht="30.75" customHeight="1">
      <c r="A149" s="876"/>
      <c r="B149" s="914"/>
      <c r="C149" s="876"/>
      <c r="D149" s="876"/>
      <c r="E149" s="876"/>
      <c r="F149" s="876"/>
      <c r="G149" s="876"/>
      <c r="H149" s="91" t="s">
        <v>14</v>
      </c>
      <c r="I149" s="91" t="s">
        <v>15</v>
      </c>
      <c r="J149" s="91" t="s">
        <v>16</v>
      </c>
      <c r="K149" s="91" t="s">
        <v>17</v>
      </c>
      <c r="L149" s="92"/>
      <c r="M149" s="93" t="s">
        <v>14</v>
      </c>
      <c r="N149" s="94"/>
      <c r="O149" s="95" t="s">
        <v>197</v>
      </c>
      <c r="P149" s="95" t="s">
        <v>15</v>
      </c>
      <c r="Q149" s="87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</row>
    <row r="150" spans="1:30" s="6" customFormat="1" ht="30.75" customHeight="1">
      <c r="A150" s="26">
        <v>1</v>
      </c>
      <c r="B150" s="157" t="s">
        <v>179</v>
      </c>
      <c r="C150" s="26" t="s">
        <v>180</v>
      </c>
      <c r="D150" s="26" t="s">
        <v>109</v>
      </c>
      <c r="E150" s="32" t="s">
        <v>21</v>
      </c>
      <c r="F150" s="26" t="s">
        <v>181</v>
      </c>
      <c r="G150" s="25" t="s">
        <v>182</v>
      </c>
      <c r="H150" s="158">
        <v>20000</v>
      </c>
      <c r="I150" s="158">
        <f>H150*12</f>
        <v>240000</v>
      </c>
      <c r="J150" s="28">
        <v>0.04</v>
      </c>
      <c r="K150" s="158">
        <f>H150*J150</f>
        <v>800</v>
      </c>
      <c r="L150" s="201">
        <f t="shared" ref="L150:L152" si="60">+H150*J150</f>
        <v>800</v>
      </c>
      <c r="M150" s="202">
        <f>H150+K150</f>
        <v>20800</v>
      </c>
      <c r="N150" s="203">
        <f>+H150+L150</f>
        <v>20800</v>
      </c>
      <c r="O150" s="204">
        <v>20800</v>
      </c>
      <c r="P150" s="204">
        <f t="shared" ref="P150:P152" si="61">+O150*12</f>
        <v>249600</v>
      </c>
      <c r="Q150" s="26"/>
    </row>
    <row r="151" spans="1:30" s="6" customFormat="1" ht="30.75" customHeight="1">
      <c r="A151" s="26">
        <v>2</v>
      </c>
      <c r="B151" s="157" t="s">
        <v>183</v>
      </c>
      <c r="C151" s="26" t="s">
        <v>125</v>
      </c>
      <c r="D151" s="26" t="s">
        <v>184</v>
      </c>
      <c r="E151" s="32" t="s">
        <v>152</v>
      </c>
      <c r="F151" s="26" t="s">
        <v>181</v>
      </c>
      <c r="G151" s="25" t="s">
        <v>185</v>
      </c>
      <c r="H151" s="158">
        <v>22961</v>
      </c>
      <c r="I151" s="158">
        <f t="shared" ref="I151:I152" si="62">H151*12</f>
        <v>275532</v>
      </c>
      <c r="J151" s="28">
        <v>0.04</v>
      </c>
      <c r="K151" s="158">
        <f t="shared" ref="K151:K152" si="63">H151*J151</f>
        <v>918.44</v>
      </c>
      <c r="L151" s="201">
        <f t="shared" si="60"/>
        <v>918.44</v>
      </c>
      <c r="M151" s="202">
        <f t="shared" ref="M151:M152" si="64">H151+K151</f>
        <v>23879.439999999999</v>
      </c>
      <c r="N151" s="203">
        <f t="shared" ref="N151:N152" si="65">+H151+L151</f>
        <v>23879.439999999999</v>
      </c>
      <c r="O151" s="204">
        <v>23880</v>
      </c>
      <c r="P151" s="204">
        <f t="shared" si="61"/>
        <v>286560</v>
      </c>
      <c r="Q151" s="26"/>
    </row>
    <row r="152" spans="1:30" s="6" customFormat="1" ht="30.75" customHeight="1">
      <c r="A152" s="26">
        <v>3</v>
      </c>
      <c r="B152" s="157" t="s">
        <v>186</v>
      </c>
      <c r="C152" s="26" t="s">
        <v>187</v>
      </c>
      <c r="D152" s="26" t="s">
        <v>166</v>
      </c>
      <c r="E152" s="32" t="s">
        <v>152</v>
      </c>
      <c r="F152" s="26" t="s">
        <v>181</v>
      </c>
      <c r="G152" s="25" t="s">
        <v>188</v>
      </c>
      <c r="H152" s="158">
        <v>25000</v>
      </c>
      <c r="I152" s="158">
        <f t="shared" si="62"/>
        <v>300000</v>
      </c>
      <c r="J152" s="28">
        <v>0.04</v>
      </c>
      <c r="K152" s="158">
        <f t="shared" si="63"/>
        <v>1000</v>
      </c>
      <c r="L152" s="201">
        <f t="shared" si="60"/>
        <v>1000</v>
      </c>
      <c r="M152" s="202">
        <f t="shared" si="64"/>
        <v>26000</v>
      </c>
      <c r="N152" s="203">
        <f t="shared" si="65"/>
        <v>26000</v>
      </c>
      <c r="O152" s="204">
        <v>26000</v>
      </c>
      <c r="P152" s="204">
        <f t="shared" si="61"/>
        <v>312000</v>
      </c>
      <c r="Q152" s="26"/>
    </row>
    <row r="153" spans="1:30" s="6" customFormat="1" ht="30.75" customHeight="1">
      <c r="A153" s="922" t="s">
        <v>343</v>
      </c>
      <c r="B153" s="923"/>
      <c r="C153" s="924"/>
      <c r="D153" s="26"/>
      <c r="E153" s="32"/>
      <c r="F153" s="26"/>
      <c r="G153" s="25"/>
      <c r="H153" s="158"/>
      <c r="I153" s="158"/>
      <c r="J153" s="28"/>
      <c r="K153" s="207"/>
      <c r="L153" s="208"/>
      <c r="M153" s="209"/>
      <c r="N153" s="210"/>
      <c r="O153" s="223"/>
      <c r="P153" s="223"/>
      <c r="Q153" s="171"/>
    </row>
    <row r="154" spans="1:30" ht="24">
      <c r="A154" s="26">
        <v>4</v>
      </c>
      <c r="B154" s="159" t="s">
        <v>281</v>
      </c>
      <c r="C154" s="153" t="s">
        <v>282</v>
      </c>
      <c r="D154" s="153" t="s">
        <v>283</v>
      </c>
      <c r="E154" s="32" t="s">
        <v>152</v>
      </c>
      <c r="F154" s="26" t="s">
        <v>181</v>
      </c>
      <c r="G154" s="25" t="s">
        <v>284</v>
      </c>
      <c r="H154" s="158">
        <v>30000</v>
      </c>
      <c r="I154" s="158">
        <f>H154*12</f>
        <v>360000</v>
      </c>
      <c r="J154" s="26" t="s">
        <v>204</v>
      </c>
      <c r="K154" s="63"/>
      <c r="L154" s="63"/>
      <c r="M154" s="63"/>
      <c r="N154" s="63"/>
      <c r="O154" s="254"/>
      <c r="P154" s="254"/>
      <c r="Q154" s="125"/>
      <c r="R154" s="1"/>
      <c r="S154" s="1"/>
      <c r="T154" s="1"/>
      <c r="U154" s="1"/>
      <c r="V154" s="1"/>
      <c r="W154" s="1"/>
    </row>
    <row r="155" spans="1:30" ht="24">
      <c r="A155" s="922" t="s">
        <v>342</v>
      </c>
      <c r="B155" s="924"/>
      <c r="C155" s="153"/>
      <c r="D155" s="153"/>
      <c r="E155" s="32"/>
      <c r="F155" s="26"/>
      <c r="G155" s="25"/>
      <c r="H155" s="158"/>
      <c r="I155" s="158"/>
      <c r="J155" s="26"/>
      <c r="K155" s="63"/>
      <c r="L155" s="63"/>
      <c r="M155" s="63"/>
      <c r="N155" s="63"/>
      <c r="O155" s="256"/>
      <c r="P155" s="256"/>
      <c r="Q155" s="63"/>
      <c r="R155" s="1"/>
      <c r="S155" s="1"/>
      <c r="T155" s="1"/>
      <c r="U155" s="1"/>
      <c r="V155" s="1"/>
      <c r="W155" s="1"/>
    </row>
    <row r="156" spans="1:30" ht="24">
      <c r="A156" s="46">
        <v>5</v>
      </c>
      <c r="B156" s="166" t="s">
        <v>340</v>
      </c>
      <c r="C156" s="46"/>
      <c r="D156" s="46"/>
      <c r="E156" s="47" t="s">
        <v>21</v>
      </c>
      <c r="F156" s="46" t="s">
        <v>339</v>
      </c>
      <c r="G156" s="48" t="s">
        <v>341</v>
      </c>
      <c r="H156" s="206">
        <v>25000</v>
      </c>
      <c r="I156" s="158">
        <f>H156*12</f>
        <v>300000</v>
      </c>
      <c r="J156" s="26" t="s">
        <v>318</v>
      </c>
      <c r="K156" s="63"/>
      <c r="L156" s="63"/>
      <c r="M156" s="63"/>
      <c r="N156" s="63"/>
      <c r="O156" s="256"/>
      <c r="P156" s="256"/>
      <c r="Q156" s="63"/>
      <c r="R156" s="1"/>
      <c r="S156" s="1"/>
      <c r="T156" s="1"/>
      <c r="U156" s="1"/>
      <c r="V156" s="1"/>
      <c r="W156" s="1"/>
    </row>
    <row r="157" spans="1:30" ht="30.75" customHeight="1">
      <c r="A157" s="877" t="s">
        <v>32</v>
      </c>
      <c r="B157" s="878"/>
      <c r="C157" s="878"/>
      <c r="D157" s="878"/>
      <c r="E157" s="878"/>
      <c r="F157" s="878"/>
      <c r="G157" s="879"/>
      <c r="H157" s="189">
        <f>SUM(H150:H156)</f>
        <v>122961</v>
      </c>
      <c r="I157" s="189">
        <f>SUM(I150:I156)</f>
        <v>1475532</v>
      </c>
      <c r="J157" s="190">
        <f>H157*4/100</f>
        <v>4918.4399999999996</v>
      </c>
      <c r="K157" s="191">
        <f>SUM(K150:K152)</f>
        <v>2718.44</v>
      </c>
      <c r="L157" s="75"/>
      <c r="M157" s="192">
        <f>SUM(M150:M152)</f>
        <v>70679.44</v>
      </c>
      <c r="N157" s="193"/>
      <c r="O157" s="77"/>
      <c r="P157" s="77"/>
      <c r="Q157" s="115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30.75" customHeight="1">
      <c r="A158" s="882"/>
      <c r="B158" s="882"/>
      <c r="C158" s="882"/>
      <c r="D158" s="882"/>
      <c r="E158" s="882"/>
      <c r="F158" s="882"/>
      <c r="G158" s="882"/>
      <c r="H158" s="882"/>
      <c r="I158" s="882"/>
      <c r="J158" s="882"/>
      <c r="K158" s="882"/>
      <c r="L158" s="882"/>
      <c r="M158" s="882"/>
      <c r="N158" s="882"/>
      <c r="O158" s="882"/>
      <c r="P158" s="882"/>
      <c r="Q158" s="882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30.75" customHeight="1">
      <c r="A159" s="880" t="s">
        <v>355</v>
      </c>
      <c r="B159" s="880"/>
      <c r="C159" s="880"/>
      <c r="D159" s="880"/>
      <c r="E159" s="880"/>
      <c r="F159" s="880"/>
      <c r="G159" s="880"/>
      <c r="H159" s="880"/>
      <c r="I159" s="880"/>
      <c r="J159" s="880"/>
      <c r="K159" s="880"/>
      <c r="L159" s="880"/>
      <c r="M159" s="880"/>
      <c r="N159" s="880"/>
      <c r="O159" s="880"/>
      <c r="P159" s="880"/>
      <c r="Q159" s="880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30.75" customHeight="1">
      <c r="A160" s="876" t="s">
        <v>3</v>
      </c>
      <c r="B160" s="914" t="s">
        <v>4</v>
      </c>
      <c r="C160" s="876" t="s">
        <v>5</v>
      </c>
      <c r="D160" s="876" t="s">
        <v>6</v>
      </c>
      <c r="E160" s="876" t="s">
        <v>7</v>
      </c>
      <c r="F160" s="876" t="s">
        <v>8</v>
      </c>
      <c r="G160" s="876" t="s">
        <v>9</v>
      </c>
      <c r="H160" s="912" t="s">
        <v>10</v>
      </c>
      <c r="I160" s="913"/>
      <c r="J160" s="874" t="s">
        <v>11</v>
      </c>
      <c r="K160" s="881"/>
      <c r="L160" s="78"/>
      <c r="M160" s="874" t="s">
        <v>12</v>
      </c>
      <c r="N160" s="875"/>
      <c r="O160" s="875"/>
      <c r="P160" s="875"/>
      <c r="Q160" s="876" t="s">
        <v>13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30.75" customHeight="1">
      <c r="A161" s="876"/>
      <c r="B161" s="914"/>
      <c r="C161" s="876"/>
      <c r="D161" s="876"/>
      <c r="E161" s="876"/>
      <c r="F161" s="876"/>
      <c r="G161" s="876"/>
      <c r="H161" s="7" t="s">
        <v>14</v>
      </c>
      <c r="I161" s="7" t="s">
        <v>15</v>
      </c>
      <c r="J161" s="7" t="s">
        <v>16</v>
      </c>
      <c r="K161" s="7" t="s">
        <v>17</v>
      </c>
      <c r="L161" s="75"/>
      <c r="M161" s="8" t="s">
        <v>14</v>
      </c>
      <c r="N161" s="76"/>
      <c r="O161" s="95" t="s">
        <v>197</v>
      </c>
      <c r="P161" s="95" t="s">
        <v>15</v>
      </c>
      <c r="Q161" s="876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30.75" customHeight="1">
      <c r="A162" s="46">
        <v>1</v>
      </c>
      <c r="B162" s="166" t="s">
        <v>190</v>
      </c>
      <c r="C162" s="46" t="s">
        <v>191</v>
      </c>
      <c r="D162" s="46" t="s">
        <v>192</v>
      </c>
      <c r="E162" s="47" t="s">
        <v>21</v>
      </c>
      <c r="F162" s="46" t="s">
        <v>189</v>
      </c>
      <c r="G162" s="48" t="s">
        <v>193</v>
      </c>
      <c r="H162" s="206">
        <v>19000</v>
      </c>
      <c r="I162" s="206">
        <f>H162*12</f>
        <v>228000</v>
      </c>
      <c r="J162" s="218">
        <v>0.04</v>
      </c>
      <c r="K162" s="158">
        <f>H162*J162</f>
        <v>760</v>
      </c>
      <c r="L162" s="201">
        <f t="shared" ref="L162:L164" si="66">+H162*J162</f>
        <v>760</v>
      </c>
      <c r="M162" s="202">
        <f>H162+K162</f>
        <v>19760</v>
      </c>
      <c r="N162" s="203">
        <f>+H162+L162</f>
        <v>19760</v>
      </c>
      <c r="O162" s="204">
        <v>19760</v>
      </c>
      <c r="P162" s="204">
        <f t="shared" ref="P162:P164" si="67">+O162*12</f>
        <v>237120</v>
      </c>
      <c r="Q162" s="46"/>
    </row>
    <row r="163" spans="1:30" ht="30.75" customHeight="1">
      <c r="A163" s="51">
        <v>2</v>
      </c>
      <c r="B163" s="167" t="s">
        <v>194</v>
      </c>
      <c r="C163" s="51" t="s">
        <v>159</v>
      </c>
      <c r="D163" s="51" t="s">
        <v>109</v>
      </c>
      <c r="E163" s="52" t="s">
        <v>21</v>
      </c>
      <c r="F163" s="51" t="s">
        <v>189</v>
      </c>
      <c r="G163" s="53" t="s">
        <v>136</v>
      </c>
      <c r="H163" s="197">
        <v>20000</v>
      </c>
      <c r="I163" s="206">
        <f t="shared" ref="I163:I164" si="68">H163*12</f>
        <v>240000</v>
      </c>
      <c r="J163" s="211">
        <v>0.04</v>
      </c>
      <c r="K163" s="158">
        <f t="shared" ref="K163:K164" si="69">H163*J163</f>
        <v>800</v>
      </c>
      <c r="L163" s="201">
        <f t="shared" si="66"/>
        <v>800</v>
      </c>
      <c r="M163" s="202">
        <f t="shared" ref="M163:M164" si="70">H163+K163</f>
        <v>20800</v>
      </c>
      <c r="N163" s="203">
        <f t="shared" ref="N163:N164" si="71">+H163+L163</f>
        <v>20800</v>
      </c>
      <c r="O163" s="204">
        <v>20800</v>
      </c>
      <c r="P163" s="204">
        <f t="shared" si="67"/>
        <v>249600</v>
      </c>
      <c r="Q163" s="5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30.75" customHeight="1">
      <c r="A164" s="51">
        <v>3</v>
      </c>
      <c r="B164" s="167" t="s">
        <v>195</v>
      </c>
      <c r="C164" s="51" t="s">
        <v>133</v>
      </c>
      <c r="D164" s="51" t="s">
        <v>109</v>
      </c>
      <c r="E164" s="52" t="s">
        <v>21</v>
      </c>
      <c r="F164" s="51" t="s">
        <v>189</v>
      </c>
      <c r="G164" s="53" t="s">
        <v>196</v>
      </c>
      <c r="H164" s="197">
        <v>15000</v>
      </c>
      <c r="I164" s="206">
        <f t="shared" si="68"/>
        <v>180000</v>
      </c>
      <c r="J164" s="211">
        <v>0.04</v>
      </c>
      <c r="K164" s="158">
        <f t="shared" si="69"/>
        <v>600</v>
      </c>
      <c r="L164" s="201">
        <f t="shared" si="66"/>
        <v>600</v>
      </c>
      <c r="M164" s="202">
        <f t="shared" si="70"/>
        <v>15600</v>
      </c>
      <c r="N164" s="203">
        <f t="shared" si="71"/>
        <v>15600</v>
      </c>
      <c r="O164" s="204">
        <v>15600</v>
      </c>
      <c r="P164" s="204">
        <f t="shared" si="67"/>
        <v>187200</v>
      </c>
      <c r="Q164" s="5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30.75" customHeight="1">
      <c r="A165" s="917" t="s">
        <v>344</v>
      </c>
      <c r="B165" s="919"/>
      <c r="C165" s="51"/>
      <c r="D165" s="51"/>
      <c r="E165" s="52"/>
      <c r="F165" s="51"/>
      <c r="G165" s="179"/>
      <c r="H165" s="197"/>
      <c r="I165" s="206"/>
      <c r="J165" s="211"/>
      <c r="K165" s="158"/>
      <c r="L165" s="208"/>
      <c r="M165" s="209"/>
      <c r="N165" s="210"/>
      <c r="O165" s="204"/>
      <c r="P165" s="204"/>
      <c r="Q165" s="5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24">
      <c r="A166" s="51">
        <v>4</v>
      </c>
      <c r="B166" s="167" t="s">
        <v>309</v>
      </c>
      <c r="C166" s="51" t="s">
        <v>310</v>
      </c>
      <c r="D166" s="51" t="s">
        <v>311</v>
      </c>
      <c r="E166" s="52" t="s">
        <v>21</v>
      </c>
      <c r="F166" s="51" t="s">
        <v>189</v>
      </c>
      <c r="G166" s="140" t="s">
        <v>345</v>
      </c>
      <c r="H166" s="197">
        <v>25000</v>
      </c>
      <c r="I166" s="197">
        <v>25000</v>
      </c>
      <c r="J166" s="198">
        <f>I166*12</f>
        <v>300000</v>
      </c>
      <c r="K166" s="51"/>
      <c r="L166" s="63"/>
      <c r="M166" s="63"/>
      <c r="N166" s="63"/>
      <c r="O166" s="254"/>
      <c r="P166" s="254"/>
      <c r="Q166" s="125"/>
      <c r="R166" s="1"/>
      <c r="S166" s="1"/>
      <c r="T166" s="1"/>
      <c r="U166" s="1"/>
      <c r="V166" s="1"/>
      <c r="W166" s="1"/>
      <c r="X166" s="1"/>
    </row>
    <row r="167" spans="1:30" ht="30.75" customHeight="1">
      <c r="A167" s="877" t="s">
        <v>32</v>
      </c>
      <c r="B167" s="878"/>
      <c r="C167" s="878"/>
      <c r="D167" s="878"/>
      <c r="E167" s="878"/>
      <c r="F167" s="878"/>
      <c r="G167" s="879"/>
      <c r="H167" s="189">
        <f>SUM(H162:H164)</f>
        <v>54000</v>
      </c>
      <c r="I167" s="189">
        <f>SUM(I162:I164)</f>
        <v>648000</v>
      </c>
      <c r="J167" s="190">
        <f>H167*4/100</f>
        <v>2160</v>
      </c>
      <c r="K167" s="191">
        <f>SUM(K162:K164)</f>
        <v>2160</v>
      </c>
      <c r="L167" s="75"/>
      <c r="M167" s="192">
        <f>SUM(M162:M164)</f>
        <v>56160</v>
      </c>
      <c r="N167" s="76"/>
      <c r="O167" s="77"/>
      <c r="P167" s="77"/>
      <c r="Q167" s="247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30.75" customHeight="1">
      <c r="A168" s="1"/>
      <c r="B168" s="109"/>
      <c r="C168" s="63"/>
      <c r="D168" s="63"/>
      <c r="E168" s="1"/>
      <c r="F168" s="63"/>
      <c r="G168" s="2"/>
      <c r="H168" s="224"/>
      <c r="I168" s="224"/>
      <c r="J168" s="224"/>
      <c r="K168" s="225"/>
      <c r="L168" s="225"/>
      <c r="M168" s="226"/>
      <c r="N168" s="226"/>
      <c r="O168" s="257"/>
      <c r="P168" s="257"/>
      <c r="Q168" s="63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30.75" customHeight="1">
      <c r="A169" s="880" t="s">
        <v>356</v>
      </c>
      <c r="B169" s="880"/>
      <c r="C169" s="880"/>
      <c r="D169" s="880"/>
      <c r="E169" s="880"/>
      <c r="F169" s="880"/>
      <c r="G169" s="880"/>
      <c r="H169" s="880"/>
      <c r="I169" s="880"/>
      <c r="J169" s="880"/>
      <c r="K169" s="880"/>
      <c r="L169" s="880"/>
      <c r="M169" s="880"/>
      <c r="N169" s="880"/>
      <c r="O169" s="880"/>
      <c r="P169" s="880"/>
      <c r="Q169" s="880"/>
    </row>
    <row r="170" spans="1:30" ht="30.75" customHeight="1">
      <c r="A170" s="876" t="s">
        <v>3</v>
      </c>
      <c r="B170" s="914" t="s">
        <v>4</v>
      </c>
      <c r="C170" s="876" t="s">
        <v>5</v>
      </c>
      <c r="D170" s="876" t="s">
        <v>6</v>
      </c>
      <c r="E170" s="876" t="s">
        <v>7</v>
      </c>
      <c r="F170" s="876" t="s">
        <v>8</v>
      </c>
      <c r="G170" s="876" t="s">
        <v>9</v>
      </c>
      <c r="H170" s="912" t="s">
        <v>10</v>
      </c>
      <c r="I170" s="913"/>
      <c r="J170" s="874" t="s">
        <v>11</v>
      </c>
      <c r="K170" s="881"/>
      <c r="L170" s="78"/>
      <c r="M170" s="874" t="s">
        <v>12</v>
      </c>
      <c r="N170" s="875"/>
      <c r="O170" s="875"/>
      <c r="P170" s="875"/>
      <c r="Q170" s="876" t="s">
        <v>13</v>
      </c>
    </row>
    <row r="171" spans="1:30" ht="30.75" customHeight="1">
      <c r="A171" s="876"/>
      <c r="B171" s="914"/>
      <c r="C171" s="876"/>
      <c r="D171" s="876"/>
      <c r="E171" s="876"/>
      <c r="F171" s="876"/>
      <c r="G171" s="876"/>
      <c r="H171" s="7" t="s">
        <v>14</v>
      </c>
      <c r="I171" s="7" t="s">
        <v>15</v>
      </c>
      <c r="J171" s="7" t="s">
        <v>16</v>
      </c>
      <c r="K171" s="7" t="s">
        <v>17</v>
      </c>
      <c r="L171" s="75"/>
      <c r="M171" s="8" t="s">
        <v>14</v>
      </c>
      <c r="N171" s="76"/>
      <c r="O171" s="95" t="s">
        <v>197</v>
      </c>
      <c r="P171" s="95" t="s">
        <v>15</v>
      </c>
      <c r="Q171" s="876"/>
    </row>
    <row r="172" spans="1:30" ht="24">
      <c r="A172" s="51">
        <v>1</v>
      </c>
      <c r="B172" s="52" t="s">
        <v>277</v>
      </c>
      <c r="C172" s="52" t="s">
        <v>39</v>
      </c>
      <c r="D172" s="52" t="s">
        <v>278</v>
      </c>
      <c r="E172" s="52" t="s">
        <v>21</v>
      </c>
      <c r="F172" s="51" t="s">
        <v>276</v>
      </c>
      <c r="G172" s="53" t="s">
        <v>265</v>
      </c>
      <c r="H172" s="119">
        <v>15000</v>
      </c>
      <c r="I172" s="56">
        <f>H172*12</f>
        <v>180000</v>
      </c>
      <c r="J172" s="51" t="s">
        <v>204</v>
      </c>
      <c r="K172" s="1"/>
      <c r="L172" s="1"/>
      <c r="M172" s="1"/>
      <c r="N172" s="1"/>
      <c r="O172" s="258"/>
      <c r="P172" s="258"/>
      <c r="Q172" s="68"/>
      <c r="R172" s="1"/>
      <c r="S172" s="1"/>
      <c r="T172" s="1"/>
      <c r="U172" s="1"/>
      <c r="V172" s="1"/>
      <c r="W172" s="1"/>
    </row>
    <row r="173" spans="1:30" ht="24">
      <c r="A173" s="51">
        <v>2</v>
      </c>
      <c r="B173" s="52" t="s">
        <v>279</v>
      </c>
      <c r="C173" s="52" t="s">
        <v>133</v>
      </c>
      <c r="D173" s="52" t="s">
        <v>280</v>
      </c>
      <c r="E173" s="52" t="s">
        <v>21</v>
      </c>
      <c r="F173" s="51" t="s">
        <v>276</v>
      </c>
      <c r="G173" s="53" t="s">
        <v>265</v>
      </c>
      <c r="H173" s="119">
        <v>15000</v>
      </c>
      <c r="I173" s="56">
        <f>H173*12</f>
        <v>180000</v>
      </c>
      <c r="J173" s="51" t="s">
        <v>204</v>
      </c>
      <c r="K173" s="1"/>
      <c r="L173" s="1"/>
      <c r="M173" s="1"/>
      <c r="N173" s="1"/>
      <c r="O173" s="258"/>
      <c r="P173" s="258"/>
      <c r="Q173" s="68"/>
      <c r="R173" s="1"/>
      <c r="S173" s="1"/>
      <c r="T173" s="1"/>
      <c r="U173" s="1"/>
      <c r="V173" s="1"/>
      <c r="W173" s="1"/>
    </row>
    <row r="174" spans="1:30" ht="30.75" customHeight="1">
      <c r="A174" s="46"/>
      <c r="B174" s="166"/>
      <c r="C174" s="46"/>
      <c r="D174" s="46"/>
      <c r="E174" s="47"/>
      <c r="F174" s="46"/>
      <c r="G174" s="48"/>
      <c r="H174" s="221">
        <f>SUM(H172:H173)</f>
        <v>30000</v>
      </c>
      <c r="I174" s="221">
        <f>SUM(I172:I173)</f>
        <v>360000</v>
      </c>
      <c r="J174" s="218"/>
      <c r="K174" s="158"/>
      <c r="L174" s="201"/>
      <c r="M174" s="202"/>
      <c r="N174" s="203"/>
      <c r="O174" s="204"/>
      <c r="P174" s="204"/>
      <c r="Q174" s="46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30.75" customHeight="1">
      <c r="A175" s="232"/>
      <c r="B175" s="233"/>
      <c r="C175" s="232"/>
      <c r="D175" s="232"/>
      <c r="E175" s="234"/>
      <c r="F175" s="232"/>
      <c r="G175" s="235"/>
      <c r="H175" s="236"/>
      <c r="I175" s="236"/>
      <c r="J175" s="237"/>
      <c r="K175" s="238"/>
      <c r="L175" s="239"/>
      <c r="M175" s="240"/>
      <c r="N175" s="241"/>
      <c r="O175" s="259"/>
      <c r="P175" s="259"/>
      <c r="Q175" s="232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30.75" customHeight="1">
      <c r="A176" s="880" t="s">
        <v>357</v>
      </c>
      <c r="B176" s="880"/>
      <c r="C176" s="880"/>
      <c r="D176" s="880"/>
      <c r="E176" s="880"/>
      <c r="F176" s="880"/>
      <c r="G176" s="880"/>
      <c r="H176" s="880"/>
      <c r="I176" s="880"/>
      <c r="J176" s="880"/>
      <c r="K176" s="880"/>
      <c r="L176" s="880"/>
      <c r="M176" s="880"/>
      <c r="N176" s="880"/>
      <c r="O176" s="880"/>
      <c r="P176" s="880"/>
      <c r="Q176" s="880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30.75" customHeight="1">
      <c r="A177" s="876" t="s">
        <v>3</v>
      </c>
      <c r="B177" s="914" t="s">
        <v>4</v>
      </c>
      <c r="C177" s="876" t="s">
        <v>5</v>
      </c>
      <c r="D177" s="876" t="s">
        <v>6</v>
      </c>
      <c r="E177" s="876" t="s">
        <v>7</v>
      </c>
      <c r="F177" s="876" t="s">
        <v>8</v>
      </c>
      <c r="G177" s="876" t="s">
        <v>9</v>
      </c>
      <c r="H177" s="912" t="s">
        <v>10</v>
      </c>
      <c r="I177" s="913"/>
      <c r="J177" s="874" t="s">
        <v>11</v>
      </c>
      <c r="K177" s="881"/>
      <c r="L177" s="78"/>
      <c r="M177" s="874" t="s">
        <v>12</v>
      </c>
      <c r="N177" s="875"/>
      <c r="O177" s="875"/>
      <c r="P177" s="875"/>
      <c r="Q177" s="876" t="s">
        <v>13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30.75" customHeight="1">
      <c r="A178" s="876"/>
      <c r="B178" s="914"/>
      <c r="C178" s="876"/>
      <c r="D178" s="876"/>
      <c r="E178" s="876"/>
      <c r="F178" s="876"/>
      <c r="G178" s="876"/>
      <c r="H178" s="7" t="s">
        <v>14</v>
      </c>
      <c r="I178" s="7" t="s">
        <v>15</v>
      </c>
      <c r="J178" s="7" t="s">
        <v>16</v>
      </c>
      <c r="K178" s="7" t="s">
        <v>17</v>
      </c>
      <c r="L178" s="75"/>
      <c r="M178" s="8" t="s">
        <v>14</v>
      </c>
      <c r="N178" s="76"/>
      <c r="O178" s="95" t="s">
        <v>197</v>
      </c>
      <c r="P178" s="95" t="s">
        <v>15</v>
      </c>
      <c r="Q178" s="876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24">
      <c r="A179" s="51">
        <v>1</v>
      </c>
      <c r="B179" s="52" t="s">
        <v>269</v>
      </c>
      <c r="C179" s="52" t="s">
        <v>270</v>
      </c>
      <c r="D179" s="52" t="s">
        <v>271</v>
      </c>
      <c r="E179" s="52" t="s">
        <v>21</v>
      </c>
      <c r="F179" s="51" t="s">
        <v>268</v>
      </c>
      <c r="G179" s="53" t="s">
        <v>272</v>
      </c>
      <c r="H179" s="119">
        <v>15000</v>
      </c>
      <c r="I179" s="121">
        <f>H179*12</f>
        <v>180000</v>
      </c>
      <c r="J179" s="51" t="s">
        <v>204</v>
      </c>
      <c r="K179" s="1"/>
      <c r="L179" s="1"/>
      <c r="M179" s="1"/>
      <c r="N179" s="1"/>
      <c r="O179" s="260"/>
      <c r="P179" s="260"/>
      <c r="Q179" s="1"/>
      <c r="R179" s="1"/>
      <c r="S179" s="1"/>
      <c r="T179" s="1"/>
      <c r="U179" s="1"/>
      <c r="V179" s="1"/>
      <c r="W179" s="1"/>
    </row>
    <row r="180" spans="1:30" ht="30.75" customHeight="1">
      <c r="A180" s="46"/>
      <c r="B180" s="166"/>
      <c r="C180" s="46"/>
      <c r="D180" s="46"/>
      <c r="E180" s="47"/>
      <c r="F180" s="46"/>
      <c r="G180" s="48"/>
      <c r="H180" s="221">
        <f>SUM(H179)</f>
        <v>15000</v>
      </c>
      <c r="I180" s="221">
        <f>SUM(I179)</f>
        <v>180000</v>
      </c>
      <c r="J180" s="218"/>
      <c r="K180" s="158"/>
      <c r="L180" s="201"/>
      <c r="M180" s="202"/>
      <c r="N180" s="203"/>
      <c r="O180" s="204"/>
      <c r="P180" s="204"/>
      <c r="Q180" s="46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30.75" customHeight="1">
      <c r="A181" s="1"/>
      <c r="B181" s="109"/>
      <c r="C181" s="63"/>
      <c r="D181" s="63"/>
      <c r="E181" s="1"/>
      <c r="F181" s="63"/>
      <c r="G181" s="2"/>
      <c r="H181" s="224"/>
      <c r="I181" s="224"/>
      <c r="J181" s="224"/>
      <c r="K181" s="225"/>
      <c r="L181" s="225"/>
      <c r="M181" s="226"/>
      <c r="N181" s="226"/>
      <c r="O181" s="257"/>
      <c r="P181" s="257"/>
      <c r="Q181" s="63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30.75" customHeight="1">
      <c r="A182" s="1"/>
      <c r="B182" s="109"/>
      <c r="C182" s="63"/>
      <c r="D182" s="63"/>
      <c r="E182" s="1"/>
      <c r="F182" s="63"/>
      <c r="G182" s="2"/>
      <c r="H182" s="224"/>
      <c r="I182" s="224"/>
      <c r="J182" s="224"/>
      <c r="K182" s="225"/>
      <c r="L182" s="225"/>
      <c r="M182" s="226"/>
      <c r="N182" s="226"/>
      <c r="O182" s="257"/>
      <c r="P182" s="257"/>
      <c r="Q182" s="63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30.75" customHeight="1">
      <c r="A183" s="1"/>
      <c r="B183" s="109"/>
      <c r="C183" s="63"/>
      <c r="D183" s="63"/>
      <c r="E183" s="1"/>
      <c r="F183" s="63"/>
      <c r="G183" s="2"/>
      <c r="H183" s="224"/>
      <c r="I183" s="224"/>
      <c r="J183" s="224"/>
      <c r="K183" s="225"/>
      <c r="L183" s="225"/>
      <c r="M183" s="226"/>
      <c r="N183" s="226"/>
      <c r="O183" s="257"/>
      <c r="P183" s="257"/>
      <c r="Q183" s="63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30.75" customHeight="1">
      <c r="A184" s="1"/>
      <c r="B184" s="109"/>
      <c r="C184" s="63"/>
      <c r="D184" s="63"/>
      <c r="E184" s="1"/>
      <c r="F184" s="63"/>
      <c r="G184" s="2"/>
      <c r="H184" s="224"/>
      <c r="I184" s="224"/>
      <c r="J184" s="224"/>
      <c r="K184" s="225"/>
      <c r="L184" s="225"/>
      <c r="M184" s="226"/>
      <c r="N184" s="226"/>
      <c r="O184" s="257"/>
      <c r="P184" s="257"/>
      <c r="Q184" s="63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30.75" customHeight="1">
      <c r="A185" s="1"/>
      <c r="B185" s="109"/>
      <c r="C185" s="63"/>
      <c r="D185" s="63"/>
      <c r="E185" s="1"/>
      <c r="F185" s="63"/>
      <c r="G185" s="2"/>
      <c r="H185" s="224"/>
      <c r="I185" s="224"/>
      <c r="J185" s="224"/>
      <c r="K185" s="225"/>
      <c r="L185" s="225"/>
      <c r="M185" s="226"/>
      <c r="N185" s="226"/>
      <c r="O185" s="257"/>
      <c r="P185" s="257"/>
      <c r="Q185" s="63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30.75" customHeight="1">
      <c r="A186" s="1"/>
      <c r="B186" s="109"/>
      <c r="C186" s="63"/>
      <c r="D186" s="63"/>
      <c r="E186" s="1"/>
      <c r="F186" s="63"/>
      <c r="G186" s="2"/>
      <c r="H186" s="224"/>
      <c r="I186" s="224"/>
      <c r="J186" s="224"/>
      <c r="K186" s="225"/>
      <c r="L186" s="225"/>
      <c r="M186" s="226"/>
      <c r="N186" s="226"/>
      <c r="O186" s="257"/>
      <c r="P186" s="257"/>
      <c r="Q186" s="63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30.75" customHeight="1">
      <c r="A187" s="1"/>
      <c r="B187" s="109"/>
      <c r="C187" s="63"/>
      <c r="D187" s="63"/>
      <c r="E187" s="1"/>
      <c r="F187" s="63"/>
      <c r="G187" s="2"/>
      <c r="H187" s="224"/>
      <c r="I187" s="224"/>
      <c r="J187" s="224"/>
      <c r="K187" s="225"/>
      <c r="L187" s="225"/>
      <c r="M187" s="226"/>
      <c r="N187" s="226"/>
      <c r="O187" s="257"/>
      <c r="P187" s="257"/>
      <c r="Q187" s="63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30.75" customHeight="1">
      <c r="A188" s="1"/>
      <c r="B188" s="109"/>
      <c r="C188" s="63"/>
      <c r="D188" s="63"/>
      <c r="E188" s="1"/>
      <c r="F188" s="63"/>
      <c r="G188" s="2"/>
      <c r="H188" s="224"/>
      <c r="I188" s="224"/>
      <c r="J188" s="224"/>
      <c r="K188" s="225"/>
      <c r="L188" s="225"/>
      <c r="M188" s="226"/>
      <c r="N188" s="226"/>
      <c r="O188" s="257"/>
      <c r="P188" s="257"/>
      <c r="Q188" s="63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30.75" customHeight="1">
      <c r="A189" s="1"/>
      <c r="B189" s="109"/>
      <c r="C189" s="63"/>
      <c r="D189" s="63"/>
      <c r="E189" s="1"/>
      <c r="F189" s="63"/>
      <c r="G189" s="2"/>
      <c r="H189" s="224"/>
      <c r="I189" s="224"/>
      <c r="J189" s="224"/>
      <c r="K189" s="225"/>
      <c r="L189" s="225"/>
      <c r="M189" s="226"/>
      <c r="N189" s="226"/>
      <c r="O189" s="257"/>
      <c r="P189" s="257"/>
      <c r="Q189" s="63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30.75" customHeight="1">
      <c r="A190" s="1"/>
      <c r="B190" s="109"/>
      <c r="C190" s="63"/>
      <c r="D190" s="63"/>
      <c r="E190" s="1"/>
      <c r="F190" s="63"/>
      <c r="G190" s="2"/>
      <c r="H190" s="224"/>
      <c r="I190" s="224"/>
      <c r="J190" s="224"/>
      <c r="K190" s="225"/>
      <c r="L190" s="225"/>
      <c r="M190" s="226"/>
      <c r="N190" s="226"/>
      <c r="O190" s="257"/>
      <c r="P190" s="257"/>
      <c r="Q190" s="63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30.75" customHeight="1">
      <c r="A191" s="1"/>
      <c r="B191" s="109"/>
      <c r="C191" s="63"/>
      <c r="D191" s="63"/>
      <c r="E191" s="1"/>
      <c r="F191" s="63"/>
      <c r="G191" s="2"/>
      <c r="H191" s="224"/>
      <c r="I191" s="224"/>
      <c r="J191" s="224"/>
      <c r="K191" s="225"/>
      <c r="L191" s="225"/>
      <c r="M191" s="226"/>
      <c r="N191" s="226"/>
      <c r="O191" s="257"/>
      <c r="P191" s="257"/>
      <c r="Q191" s="63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30.75" customHeight="1">
      <c r="A192" s="1"/>
      <c r="B192" s="109"/>
      <c r="C192" s="63"/>
      <c r="D192" s="63"/>
      <c r="E192" s="1"/>
      <c r="F192" s="63"/>
      <c r="G192" s="2"/>
      <c r="H192" s="224"/>
      <c r="I192" s="224"/>
      <c r="J192" s="224"/>
      <c r="K192" s="225"/>
      <c r="L192" s="225"/>
      <c r="M192" s="226"/>
      <c r="N192" s="226"/>
      <c r="O192" s="257"/>
      <c r="P192" s="257"/>
      <c r="Q192" s="63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30.75" customHeight="1">
      <c r="A193" s="1"/>
      <c r="B193" s="109"/>
      <c r="C193" s="63"/>
      <c r="D193" s="63"/>
      <c r="E193" s="1"/>
      <c r="F193" s="63"/>
      <c r="G193" s="2"/>
      <c r="H193" s="224"/>
      <c r="I193" s="224"/>
      <c r="J193" s="224"/>
      <c r="K193" s="225"/>
      <c r="L193" s="225"/>
      <c r="M193" s="226"/>
      <c r="N193" s="226"/>
      <c r="O193" s="257"/>
      <c r="P193" s="257"/>
      <c r="Q193" s="63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30.75" customHeight="1">
      <c r="A194" s="1"/>
      <c r="B194" s="109"/>
      <c r="C194" s="63"/>
      <c r="D194" s="63"/>
      <c r="E194" s="1"/>
      <c r="F194" s="63"/>
      <c r="G194" s="2"/>
      <c r="H194" s="224"/>
      <c r="I194" s="224"/>
      <c r="J194" s="224"/>
      <c r="K194" s="225"/>
      <c r="L194" s="225"/>
      <c r="M194" s="226"/>
      <c r="N194" s="226"/>
      <c r="O194" s="257"/>
      <c r="P194" s="257"/>
      <c r="Q194" s="63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30.75" customHeight="1">
      <c r="A195" s="1"/>
      <c r="B195" s="109"/>
      <c r="C195" s="63"/>
      <c r="D195" s="63"/>
      <c r="E195" s="1"/>
      <c r="F195" s="63"/>
      <c r="G195" s="2"/>
      <c r="H195" s="224"/>
      <c r="I195" s="224"/>
      <c r="J195" s="224"/>
      <c r="K195" s="225"/>
      <c r="L195" s="225"/>
      <c r="M195" s="226"/>
      <c r="N195" s="226"/>
      <c r="O195" s="257"/>
      <c r="P195" s="257"/>
      <c r="Q195" s="63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30.75" customHeight="1">
      <c r="A196" s="1"/>
      <c r="B196" s="109"/>
      <c r="C196" s="63"/>
      <c r="D196" s="63"/>
      <c r="E196" s="1"/>
      <c r="F196" s="63"/>
      <c r="G196" s="2"/>
      <c r="H196" s="224"/>
      <c r="I196" s="224"/>
      <c r="J196" s="224"/>
      <c r="K196" s="225"/>
      <c r="L196" s="225"/>
      <c r="M196" s="226"/>
      <c r="N196" s="226"/>
      <c r="O196" s="257"/>
      <c r="P196" s="257"/>
      <c r="Q196" s="63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30.75" customHeight="1">
      <c r="A197" s="1"/>
      <c r="B197" s="109"/>
      <c r="C197" s="63"/>
      <c r="D197" s="63"/>
      <c r="E197" s="1"/>
      <c r="F197" s="63"/>
      <c r="G197" s="2"/>
      <c r="H197" s="224"/>
      <c r="I197" s="224"/>
      <c r="J197" s="224"/>
      <c r="K197" s="225"/>
      <c r="L197" s="225"/>
      <c r="M197" s="226"/>
      <c r="N197" s="226"/>
      <c r="O197" s="257"/>
      <c r="P197" s="257"/>
      <c r="Q197" s="63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30.75" customHeight="1">
      <c r="A198" s="1"/>
      <c r="B198" s="109"/>
      <c r="C198" s="63"/>
      <c r="D198" s="63"/>
      <c r="E198" s="1"/>
      <c r="F198" s="63"/>
      <c r="G198" s="2"/>
      <c r="H198" s="224"/>
      <c r="I198" s="224"/>
      <c r="J198" s="224"/>
      <c r="K198" s="225"/>
      <c r="L198" s="225"/>
      <c r="M198" s="226"/>
      <c r="N198" s="226"/>
      <c r="O198" s="257"/>
      <c r="P198" s="257"/>
      <c r="Q198" s="63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30.75" customHeight="1">
      <c r="A199" s="1"/>
      <c r="B199" s="109"/>
      <c r="C199" s="63"/>
      <c r="D199" s="63"/>
      <c r="E199" s="1"/>
      <c r="F199" s="63"/>
      <c r="G199" s="2"/>
      <c r="H199" s="224"/>
      <c r="I199" s="224"/>
      <c r="J199" s="224"/>
      <c r="K199" s="225"/>
      <c r="L199" s="225"/>
      <c r="M199" s="226"/>
      <c r="N199" s="226"/>
      <c r="O199" s="257"/>
      <c r="P199" s="257"/>
      <c r="Q199" s="63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30.75" customHeight="1">
      <c r="A200" s="1"/>
      <c r="B200" s="109"/>
      <c r="C200" s="63"/>
      <c r="D200" s="63"/>
      <c r="E200" s="1"/>
      <c r="F200" s="63"/>
      <c r="G200" s="2"/>
      <c r="H200" s="224"/>
      <c r="I200" s="224"/>
      <c r="J200" s="224"/>
      <c r="K200" s="225"/>
      <c r="L200" s="225"/>
      <c r="M200" s="226"/>
      <c r="N200" s="226"/>
      <c r="O200" s="257"/>
      <c r="P200" s="257"/>
      <c r="Q200" s="63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30.75" customHeight="1">
      <c r="A201" s="1"/>
      <c r="B201" s="109"/>
      <c r="C201" s="63"/>
      <c r="D201" s="63"/>
      <c r="E201" s="1"/>
      <c r="F201" s="63"/>
      <c r="G201" s="2"/>
      <c r="H201" s="224"/>
      <c r="I201" s="224"/>
      <c r="J201" s="224"/>
      <c r="K201" s="225"/>
      <c r="L201" s="225"/>
      <c r="M201" s="226"/>
      <c r="N201" s="226"/>
      <c r="O201" s="257"/>
      <c r="P201" s="257"/>
      <c r="Q201" s="63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30.75" customHeight="1">
      <c r="A202" s="1"/>
      <c r="B202" s="109"/>
      <c r="C202" s="63"/>
      <c r="D202" s="63"/>
      <c r="E202" s="1"/>
      <c r="F202" s="63"/>
      <c r="G202" s="2"/>
      <c r="H202" s="224"/>
      <c r="I202" s="224"/>
      <c r="J202" s="224"/>
      <c r="K202" s="225"/>
      <c r="L202" s="225"/>
      <c r="M202" s="226"/>
      <c r="N202" s="226"/>
      <c r="O202" s="257"/>
      <c r="P202" s="257"/>
      <c r="Q202" s="63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30.75" customHeight="1">
      <c r="A203" s="1"/>
      <c r="B203" s="109"/>
      <c r="C203" s="63"/>
      <c r="D203" s="63"/>
      <c r="E203" s="1"/>
      <c r="F203" s="63"/>
      <c r="G203" s="2"/>
      <c r="H203" s="224"/>
      <c r="I203" s="224"/>
      <c r="J203" s="224"/>
      <c r="K203" s="225"/>
      <c r="L203" s="225"/>
      <c r="M203" s="226"/>
      <c r="N203" s="226"/>
      <c r="O203" s="257"/>
      <c r="P203" s="257"/>
      <c r="Q203" s="63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30.75" customHeight="1">
      <c r="A204" s="1"/>
      <c r="B204" s="109"/>
      <c r="C204" s="63"/>
      <c r="D204" s="63"/>
      <c r="E204" s="1"/>
      <c r="F204" s="63"/>
      <c r="G204" s="2"/>
      <c r="H204" s="224"/>
      <c r="I204" s="224"/>
      <c r="J204" s="224"/>
      <c r="K204" s="225"/>
      <c r="L204" s="225"/>
      <c r="M204" s="226"/>
      <c r="N204" s="226"/>
      <c r="O204" s="257"/>
      <c r="P204" s="257"/>
      <c r="Q204" s="63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30.75" customHeight="1">
      <c r="A205" s="1"/>
      <c r="B205" s="109"/>
      <c r="C205" s="63"/>
      <c r="D205" s="63"/>
      <c r="E205" s="1"/>
      <c r="F205" s="63"/>
      <c r="G205" s="2"/>
      <c r="H205" s="224"/>
      <c r="I205" s="224"/>
      <c r="J205" s="224"/>
      <c r="K205" s="225"/>
      <c r="L205" s="225"/>
      <c r="M205" s="226"/>
      <c r="N205" s="226"/>
      <c r="O205" s="257"/>
      <c r="P205" s="257"/>
      <c r="Q205" s="63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30.75" customHeight="1">
      <c r="A206" s="1"/>
      <c r="B206" s="109"/>
      <c r="C206" s="63"/>
      <c r="D206" s="63"/>
      <c r="E206" s="1"/>
      <c r="F206" s="63"/>
      <c r="G206" s="2"/>
      <c r="H206" s="224"/>
      <c r="I206" s="224"/>
      <c r="J206" s="224"/>
      <c r="K206" s="225"/>
      <c r="L206" s="225"/>
      <c r="M206" s="226"/>
      <c r="N206" s="226"/>
      <c r="O206" s="257"/>
      <c r="P206" s="257"/>
      <c r="Q206" s="63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30.75" customHeight="1">
      <c r="A207" s="1"/>
      <c r="B207" s="109"/>
      <c r="C207" s="63"/>
      <c r="D207" s="63"/>
      <c r="E207" s="1"/>
      <c r="F207" s="63"/>
      <c r="G207" s="2"/>
      <c r="H207" s="224"/>
      <c r="I207" s="224"/>
      <c r="J207" s="224"/>
      <c r="K207" s="225"/>
      <c r="L207" s="225"/>
      <c r="M207" s="226"/>
      <c r="N207" s="226"/>
      <c r="O207" s="257"/>
      <c r="P207" s="257"/>
      <c r="Q207" s="63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30.75" customHeight="1">
      <c r="A208" s="1"/>
      <c r="B208" s="109"/>
      <c r="C208" s="63"/>
      <c r="D208" s="63"/>
      <c r="E208" s="1"/>
      <c r="F208" s="63"/>
      <c r="G208" s="2"/>
      <c r="H208" s="224"/>
      <c r="I208" s="224"/>
      <c r="J208" s="224"/>
      <c r="K208" s="225"/>
      <c r="L208" s="225"/>
      <c r="M208" s="226"/>
      <c r="N208" s="226"/>
      <c r="O208" s="257"/>
      <c r="P208" s="257"/>
      <c r="Q208" s="63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30.75" customHeight="1">
      <c r="A209" s="1"/>
      <c r="B209" s="109"/>
      <c r="C209" s="63"/>
      <c r="D209" s="63"/>
      <c r="E209" s="1"/>
      <c r="F209" s="63"/>
      <c r="G209" s="2"/>
      <c r="H209" s="224"/>
      <c r="I209" s="224"/>
      <c r="J209" s="224"/>
      <c r="K209" s="225"/>
      <c r="L209" s="225"/>
      <c r="M209" s="226"/>
      <c r="N209" s="226"/>
      <c r="O209" s="257"/>
      <c r="P209" s="257"/>
      <c r="Q209" s="63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30.75" customHeight="1">
      <c r="A210" s="1"/>
      <c r="B210" s="109"/>
      <c r="C210" s="63"/>
      <c r="D210" s="63"/>
      <c r="E210" s="1"/>
      <c r="F210" s="63"/>
      <c r="G210" s="2"/>
      <c r="H210" s="224"/>
      <c r="I210" s="224"/>
      <c r="J210" s="224"/>
      <c r="K210" s="225"/>
      <c r="L210" s="225"/>
      <c r="M210" s="226"/>
      <c r="N210" s="226"/>
      <c r="O210" s="257"/>
      <c r="P210" s="257"/>
      <c r="Q210" s="63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30.75" customHeight="1">
      <c r="A211" s="1"/>
      <c r="B211" s="109"/>
      <c r="C211" s="63"/>
      <c r="D211" s="63"/>
      <c r="E211" s="1"/>
      <c r="F211" s="63"/>
      <c r="G211" s="2"/>
      <c r="H211" s="224"/>
      <c r="I211" s="224"/>
      <c r="J211" s="224"/>
      <c r="K211" s="225"/>
      <c r="L211" s="225"/>
      <c r="M211" s="226"/>
      <c r="N211" s="226"/>
      <c r="O211" s="257"/>
      <c r="P211" s="257"/>
      <c r="Q211" s="63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30.75" customHeight="1">
      <c r="A212" s="1"/>
      <c r="B212" s="109"/>
      <c r="C212" s="63"/>
      <c r="D212" s="63"/>
      <c r="E212" s="1"/>
      <c r="F212" s="63"/>
      <c r="G212" s="2"/>
      <c r="H212" s="224"/>
      <c r="I212" s="224"/>
      <c r="J212" s="224"/>
      <c r="K212" s="225"/>
      <c r="L212" s="225"/>
      <c r="M212" s="226"/>
      <c r="N212" s="226"/>
      <c r="O212" s="257"/>
      <c r="P212" s="257"/>
      <c r="Q212" s="63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30.75" customHeight="1">
      <c r="A213" s="1"/>
      <c r="B213" s="109"/>
      <c r="C213" s="63"/>
      <c r="D213" s="63"/>
      <c r="E213" s="1"/>
      <c r="F213" s="63"/>
      <c r="G213" s="2"/>
      <c r="H213" s="224"/>
      <c r="I213" s="224"/>
      <c r="J213" s="224"/>
      <c r="K213" s="225"/>
      <c r="L213" s="225"/>
      <c r="M213" s="226"/>
      <c r="N213" s="226"/>
      <c r="O213" s="257"/>
      <c r="P213" s="257"/>
      <c r="Q213" s="63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30.75" customHeight="1">
      <c r="A214" s="1"/>
      <c r="B214" s="109"/>
      <c r="C214" s="63"/>
      <c r="D214" s="63"/>
      <c r="E214" s="1"/>
      <c r="F214" s="63"/>
      <c r="G214" s="2"/>
      <c r="H214" s="224"/>
      <c r="I214" s="224"/>
      <c r="J214" s="224"/>
      <c r="K214" s="225"/>
      <c r="L214" s="225"/>
      <c r="M214" s="226"/>
      <c r="N214" s="226"/>
      <c r="O214" s="257"/>
      <c r="P214" s="257"/>
      <c r="Q214" s="63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30.75" customHeight="1">
      <c r="A215" s="1"/>
      <c r="B215" s="109"/>
      <c r="C215" s="63"/>
      <c r="D215" s="63"/>
      <c r="E215" s="1"/>
      <c r="F215" s="63"/>
      <c r="G215" s="2"/>
      <c r="H215" s="224"/>
      <c r="I215" s="224"/>
      <c r="J215" s="224"/>
      <c r="K215" s="225"/>
      <c r="L215" s="225"/>
      <c r="M215" s="226"/>
      <c r="N215" s="226"/>
      <c r="O215" s="257"/>
      <c r="P215" s="257"/>
      <c r="Q215" s="63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30.75" customHeight="1">
      <c r="A216" s="1"/>
      <c r="B216" s="109"/>
      <c r="C216" s="63"/>
      <c r="D216" s="63"/>
      <c r="E216" s="1"/>
      <c r="F216" s="63"/>
      <c r="G216" s="2"/>
      <c r="H216" s="224"/>
      <c r="I216" s="224"/>
      <c r="J216" s="224"/>
      <c r="K216" s="225"/>
      <c r="L216" s="225"/>
      <c r="M216" s="226"/>
      <c r="N216" s="226"/>
      <c r="O216" s="257"/>
      <c r="P216" s="257"/>
      <c r="Q216" s="63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30.75" customHeight="1">
      <c r="A217" s="1"/>
      <c r="B217" s="109"/>
      <c r="C217" s="63"/>
      <c r="D217" s="63"/>
      <c r="E217" s="1"/>
      <c r="F217" s="63"/>
      <c r="G217" s="2"/>
      <c r="H217" s="224"/>
      <c r="I217" s="224"/>
      <c r="J217" s="224"/>
      <c r="K217" s="225"/>
      <c r="L217" s="225"/>
      <c r="M217" s="226"/>
      <c r="N217" s="226"/>
      <c r="O217" s="257"/>
      <c r="P217" s="257"/>
      <c r="Q217" s="63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30.75" customHeight="1">
      <c r="A218" s="1"/>
      <c r="B218" s="109"/>
      <c r="C218" s="63"/>
      <c r="D218" s="63"/>
      <c r="E218" s="1"/>
      <c r="F218" s="63"/>
      <c r="G218" s="2"/>
      <c r="H218" s="224"/>
      <c r="I218" s="224"/>
      <c r="J218" s="224"/>
      <c r="K218" s="225"/>
      <c r="L218" s="225"/>
      <c r="M218" s="226"/>
      <c r="N218" s="226"/>
      <c r="O218" s="257"/>
      <c r="P218" s="257"/>
      <c r="Q218" s="63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30.75" customHeight="1">
      <c r="A219" s="1"/>
      <c r="B219" s="109"/>
      <c r="C219" s="63"/>
      <c r="D219" s="63"/>
      <c r="E219" s="1"/>
      <c r="F219" s="63"/>
      <c r="G219" s="2"/>
      <c r="H219" s="224"/>
      <c r="I219" s="224"/>
      <c r="J219" s="224"/>
      <c r="K219" s="225"/>
      <c r="L219" s="225"/>
      <c r="M219" s="226"/>
      <c r="N219" s="226"/>
      <c r="O219" s="257"/>
      <c r="P219" s="257"/>
      <c r="Q219" s="63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30.75" customHeight="1">
      <c r="A220" s="1"/>
      <c r="B220" s="109"/>
      <c r="C220" s="63"/>
      <c r="D220" s="63"/>
      <c r="E220" s="1"/>
      <c r="F220" s="63"/>
      <c r="G220" s="2"/>
      <c r="H220" s="224"/>
      <c r="I220" s="224"/>
      <c r="J220" s="224"/>
      <c r="K220" s="225"/>
      <c r="L220" s="225"/>
      <c r="M220" s="226"/>
      <c r="N220" s="226"/>
      <c r="O220" s="257"/>
      <c r="P220" s="257"/>
      <c r="Q220" s="63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30.75" customHeight="1">
      <c r="A221" s="1"/>
      <c r="B221" s="109"/>
      <c r="C221" s="63"/>
      <c r="D221" s="63"/>
      <c r="E221" s="1"/>
      <c r="F221" s="63"/>
      <c r="G221" s="2"/>
      <c r="H221" s="224"/>
      <c r="I221" s="224"/>
      <c r="J221" s="224"/>
      <c r="K221" s="225"/>
      <c r="L221" s="225"/>
      <c r="M221" s="226"/>
      <c r="N221" s="226"/>
      <c r="O221" s="257"/>
      <c r="P221" s="257"/>
      <c r="Q221" s="63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30.75" customHeight="1">
      <c r="A222" s="1"/>
      <c r="B222" s="109"/>
      <c r="C222" s="63"/>
      <c r="D222" s="63"/>
      <c r="E222" s="1"/>
      <c r="F222" s="63"/>
      <c r="G222" s="2"/>
      <c r="H222" s="224"/>
      <c r="I222" s="224"/>
      <c r="J222" s="224"/>
      <c r="K222" s="225"/>
      <c r="L222" s="225"/>
      <c r="M222" s="226"/>
      <c r="N222" s="226"/>
      <c r="O222" s="257"/>
      <c r="P222" s="257"/>
      <c r="Q222" s="63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30.75" customHeight="1">
      <c r="A223" s="1"/>
      <c r="B223" s="109"/>
      <c r="C223" s="63"/>
      <c r="D223" s="63"/>
      <c r="E223" s="1"/>
      <c r="F223" s="63"/>
      <c r="G223" s="2"/>
      <c r="H223" s="224"/>
      <c r="I223" s="224"/>
      <c r="J223" s="224"/>
      <c r="K223" s="225"/>
      <c r="L223" s="225"/>
      <c r="M223" s="226"/>
      <c r="N223" s="226"/>
      <c r="O223" s="257"/>
      <c r="P223" s="257"/>
      <c r="Q223" s="63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30.75" customHeight="1">
      <c r="A224" s="1"/>
      <c r="B224" s="109"/>
      <c r="C224" s="63"/>
      <c r="D224" s="63"/>
      <c r="E224" s="1"/>
      <c r="F224" s="63"/>
      <c r="G224" s="2"/>
      <c r="H224" s="224"/>
      <c r="I224" s="224"/>
      <c r="J224" s="224"/>
      <c r="K224" s="225"/>
      <c r="L224" s="225"/>
      <c r="M224" s="226"/>
      <c r="N224" s="226"/>
      <c r="O224" s="257"/>
      <c r="P224" s="257"/>
      <c r="Q224" s="63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30.75" customHeight="1">
      <c r="A225" s="1"/>
      <c r="B225" s="109"/>
      <c r="C225" s="63"/>
      <c r="D225" s="63"/>
      <c r="E225" s="1"/>
      <c r="F225" s="63"/>
      <c r="G225" s="2"/>
      <c r="H225" s="224"/>
      <c r="I225" s="224"/>
      <c r="J225" s="224"/>
      <c r="K225" s="225"/>
      <c r="L225" s="225"/>
      <c r="M225" s="226"/>
      <c r="N225" s="226"/>
      <c r="O225" s="257"/>
      <c r="P225" s="257"/>
      <c r="Q225" s="63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30.75" customHeight="1">
      <c r="A226" s="1"/>
      <c r="B226" s="109"/>
      <c r="C226" s="63"/>
      <c r="D226" s="63"/>
      <c r="E226" s="1"/>
      <c r="F226" s="63"/>
      <c r="G226" s="2"/>
      <c r="H226" s="224"/>
      <c r="I226" s="224"/>
      <c r="J226" s="224"/>
      <c r="K226" s="225"/>
      <c r="L226" s="225"/>
      <c r="M226" s="226"/>
      <c r="N226" s="226"/>
      <c r="O226" s="257"/>
      <c r="P226" s="257"/>
      <c r="Q226" s="63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30.75" customHeight="1">
      <c r="A227" s="1"/>
      <c r="B227" s="109"/>
      <c r="C227" s="63"/>
      <c r="D227" s="63"/>
      <c r="E227" s="1"/>
      <c r="F227" s="63"/>
      <c r="G227" s="2"/>
      <c r="H227" s="224"/>
      <c r="I227" s="224"/>
      <c r="J227" s="224"/>
      <c r="K227" s="225"/>
      <c r="L227" s="225"/>
      <c r="M227" s="226"/>
      <c r="N227" s="226"/>
      <c r="O227" s="257"/>
      <c r="P227" s="257"/>
      <c r="Q227" s="63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30.75" customHeight="1">
      <c r="A228" s="1"/>
      <c r="B228" s="109"/>
      <c r="C228" s="63"/>
      <c r="D228" s="63"/>
      <c r="E228" s="1"/>
      <c r="F228" s="63"/>
      <c r="G228" s="2"/>
      <c r="H228" s="224"/>
      <c r="I228" s="224"/>
      <c r="J228" s="224"/>
      <c r="K228" s="225"/>
      <c r="L228" s="225"/>
      <c r="M228" s="226"/>
      <c r="N228" s="226"/>
      <c r="O228" s="257"/>
      <c r="P228" s="257"/>
      <c r="Q228" s="63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30.75" customHeight="1">
      <c r="A229" s="1"/>
      <c r="B229" s="109"/>
      <c r="C229" s="63"/>
      <c r="D229" s="63"/>
      <c r="E229" s="1"/>
      <c r="F229" s="63"/>
      <c r="G229" s="2"/>
      <c r="H229" s="224"/>
      <c r="I229" s="224"/>
      <c r="J229" s="224"/>
      <c r="K229" s="225"/>
      <c r="L229" s="225"/>
      <c r="M229" s="226"/>
      <c r="N229" s="226"/>
      <c r="O229" s="257"/>
      <c r="P229" s="257"/>
      <c r="Q229" s="63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30.75" customHeight="1">
      <c r="A230" s="1"/>
      <c r="B230" s="109"/>
      <c r="C230" s="63"/>
      <c r="D230" s="63"/>
      <c r="E230" s="1"/>
      <c r="F230" s="63"/>
      <c r="G230" s="2"/>
      <c r="H230" s="224"/>
      <c r="I230" s="224"/>
      <c r="J230" s="224"/>
      <c r="K230" s="225"/>
      <c r="L230" s="225"/>
      <c r="M230" s="226"/>
      <c r="N230" s="226"/>
      <c r="O230" s="257"/>
      <c r="P230" s="257"/>
      <c r="Q230" s="63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30.75" customHeight="1">
      <c r="A231" s="1"/>
      <c r="B231" s="109"/>
      <c r="C231" s="63"/>
      <c r="D231" s="63"/>
      <c r="E231" s="1"/>
      <c r="F231" s="63"/>
      <c r="G231" s="2"/>
      <c r="H231" s="224"/>
      <c r="I231" s="224"/>
      <c r="J231" s="224"/>
      <c r="K231" s="225"/>
      <c r="L231" s="225"/>
      <c r="M231" s="226"/>
      <c r="N231" s="226"/>
      <c r="O231" s="257"/>
      <c r="P231" s="257"/>
      <c r="Q231" s="63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30.75" customHeight="1">
      <c r="A232" s="1"/>
      <c r="B232" s="109"/>
      <c r="C232" s="63"/>
      <c r="D232" s="63"/>
      <c r="E232" s="1"/>
      <c r="F232" s="63"/>
      <c r="G232" s="2"/>
      <c r="H232" s="224"/>
      <c r="I232" s="224"/>
      <c r="J232" s="224"/>
      <c r="K232" s="225"/>
      <c r="L232" s="225"/>
      <c r="M232" s="226"/>
      <c r="N232" s="226"/>
      <c r="O232" s="257"/>
      <c r="P232" s="257"/>
      <c r="Q232" s="63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30.75" customHeight="1">
      <c r="A233" s="1"/>
      <c r="B233" s="109"/>
      <c r="C233" s="63"/>
      <c r="D233" s="63"/>
      <c r="E233" s="1"/>
      <c r="F233" s="63"/>
      <c r="G233" s="2"/>
      <c r="H233" s="224"/>
      <c r="I233" s="224"/>
      <c r="J233" s="224"/>
      <c r="K233" s="225"/>
      <c r="L233" s="225"/>
      <c r="M233" s="226"/>
      <c r="N233" s="226"/>
      <c r="O233" s="257"/>
      <c r="P233" s="257"/>
      <c r="Q233" s="63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30.75" customHeight="1">
      <c r="A234" s="1"/>
      <c r="B234" s="109"/>
      <c r="C234" s="63"/>
      <c r="D234" s="63"/>
      <c r="E234" s="1"/>
      <c r="F234" s="63"/>
      <c r="G234" s="2"/>
      <c r="H234" s="224"/>
      <c r="I234" s="224"/>
      <c r="J234" s="224"/>
      <c r="K234" s="225"/>
      <c r="L234" s="225"/>
      <c r="M234" s="226"/>
      <c r="N234" s="226"/>
      <c r="O234" s="257"/>
      <c r="P234" s="257"/>
      <c r="Q234" s="63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30.75" customHeight="1">
      <c r="A235" s="1"/>
      <c r="B235" s="109"/>
      <c r="C235" s="63"/>
      <c r="D235" s="63"/>
      <c r="E235" s="1"/>
      <c r="F235" s="63"/>
      <c r="G235" s="2"/>
      <c r="H235" s="224"/>
      <c r="I235" s="224"/>
      <c r="J235" s="224"/>
      <c r="K235" s="225"/>
      <c r="L235" s="225"/>
      <c r="M235" s="226"/>
      <c r="N235" s="226"/>
      <c r="O235" s="257"/>
      <c r="P235" s="257"/>
      <c r="Q235" s="63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30.75" customHeight="1">
      <c r="A236" s="1"/>
      <c r="B236" s="109"/>
      <c r="C236" s="63"/>
      <c r="D236" s="63"/>
      <c r="E236" s="1"/>
      <c r="F236" s="63"/>
      <c r="G236" s="2"/>
      <c r="H236" s="224"/>
      <c r="I236" s="224"/>
      <c r="J236" s="224"/>
      <c r="K236" s="225"/>
      <c r="L236" s="225"/>
      <c r="M236" s="226"/>
      <c r="N236" s="226"/>
      <c r="O236" s="257"/>
      <c r="P236" s="257"/>
      <c r="Q236" s="63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30.75" customHeight="1">
      <c r="A237" s="1"/>
      <c r="B237" s="109"/>
      <c r="C237" s="63"/>
      <c r="D237" s="63"/>
      <c r="E237" s="1"/>
      <c r="F237" s="63"/>
      <c r="G237" s="2"/>
      <c r="H237" s="224"/>
      <c r="I237" s="224"/>
      <c r="J237" s="224"/>
      <c r="K237" s="225"/>
      <c r="L237" s="225"/>
      <c r="M237" s="226"/>
      <c r="N237" s="226"/>
      <c r="O237" s="257"/>
      <c r="P237" s="257"/>
      <c r="Q237" s="63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30.75" customHeight="1">
      <c r="A238" s="1"/>
      <c r="B238" s="109"/>
      <c r="C238" s="63"/>
      <c r="D238" s="63"/>
      <c r="E238" s="1"/>
      <c r="F238" s="63"/>
      <c r="G238" s="2"/>
      <c r="H238" s="224"/>
      <c r="I238" s="224"/>
      <c r="J238" s="224"/>
      <c r="K238" s="225"/>
      <c r="L238" s="225"/>
      <c r="M238" s="226"/>
      <c r="N238" s="226"/>
      <c r="O238" s="257"/>
      <c r="P238" s="257"/>
      <c r="Q238" s="63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30.75" customHeight="1">
      <c r="A239" s="1"/>
      <c r="B239" s="109"/>
      <c r="C239" s="63"/>
      <c r="D239" s="63"/>
      <c r="E239" s="1"/>
      <c r="F239" s="63"/>
      <c r="G239" s="2"/>
      <c r="H239" s="224"/>
      <c r="I239" s="224"/>
      <c r="J239" s="224"/>
      <c r="K239" s="225"/>
      <c r="L239" s="225"/>
      <c r="M239" s="226"/>
      <c r="N239" s="226"/>
      <c r="O239" s="257"/>
      <c r="P239" s="257"/>
      <c r="Q239" s="63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30.75" customHeight="1">
      <c r="A240" s="1"/>
      <c r="B240" s="109"/>
      <c r="C240" s="63"/>
      <c r="D240" s="63"/>
      <c r="E240" s="1"/>
      <c r="F240" s="63"/>
      <c r="G240" s="2"/>
      <c r="H240" s="224"/>
      <c r="I240" s="224"/>
      <c r="J240" s="224"/>
      <c r="K240" s="225"/>
      <c r="L240" s="225"/>
      <c r="M240" s="226"/>
      <c r="N240" s="226"/>
      <c r="O240" s="257"/>
      <c r="P240" s="257"/>
      <c r="Q240" s="63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30.75" customHeight="1">
      <c r="A241" s="1"/>
      <c r="B241" s="109"/>
      <c r="C241" s="63"/>
      <c r="D241" s="63"/>
      <c r="E241" s="1"/>
      <c r="F241" s="63"/>
      <c r="G241" s="2"/>
      <c r="H241" s="224"/>
      <c r="I241" s="224"/>
      <c r="J241" s="224"/>
      <c r="K241" s="225"/>
      <c r="L241" s="225"/>
      <c r="M241" s="226"/>
      <c r="N241" s="226"/>
      <c r="O241" s="257"/>
      <c r="P241" s="257"/>
      <c r="Q241" s="63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30.75" customHeight="1">
      <c r="A242" s="1"/>
      <c r="B242" s="109"/>
      <c r="C242" s="63"/>
      <c r="D242" s="63"/>
      <c r="E242" s="1"/>
      <c r="F242" s="63"/>
      <c r="G242" s="2"/>
      <c r="H242" s="224"/>
      <c r="I242" s="224"/>
      <c r="J242" s="224"/>
      <c r="K242" s="225"/>
      <c r="L242" s="225"/>
      <c r="M242" s="226"/>
      <c r="N242" s="226"/>
      <c r="O242" s="257"/>
      <c r="P242" s="257"/>
      <c r="Q242" s="63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30.75" customHeight="1">
      <c r="A243" s="1"/>
      <c r="B243" s="109"/>
      <c r="C243" s="63"/>
      <c r="D243" s="63"/>
      <c r="E243" s="1"/>
      <c r="F243" s="63"/>
      <c r="G243" s="2"/>
      <c r="H243" s="224"/>
      <c r="I243" s="224"/>
      <c r="J243" s="224"/>
      <c r="K243" s="225"/>
      <c r="L243" s="225"/>
      <c r="M243" s="226"/>
      <c r="N243" s="226"/>
      <c r="O243" s="257"/>
      <c r="P243" s="257"/>
      <c r="Q243" s="63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30.75" customHeight="1">
      <c r="A244" s="1"/>
      <c r="B244" s="109"/>
      <c r="C244" s="63"/>
      <c r="D244" s="63"/>
      <c r="E244" s="1"/>
      <c r="F244" s="63"/>
      <c r="G244" s="2"/>
      <c r="H244" s="224"/>
      <c r="I244" s="224"/>
      <c r="J244" s="224"/>
      <c r="K244" s="225"/>
      <c r="L244" s="225"/>
      <c r="M244" s="226"/>
      <c r="N244" s="226"/>
      <c r="O244" s="257"/>
      <c r="P244" s="257"/>
      <c r="Q244" s="63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30.75" customHeight="1">
      <c r="A245" s="1"/>
      <c r="B245" s="109"/>
      <c r="C245" s="63"/>
      <c r="D245" s="63"/>
      <c r="E245" s="1"/>
      <c r="F245" s="63"/>
      <c r="G245" s="2"/>
      <c r="H245" s="224"/>
      <c r="I245" s="224"/>
      <c r="J245" s="224"/>
      <c r="K245" s="225"/>
      <c r="L245" s="225"/>
      <c r="M245" s="226"/>
      <c r="N245" s="226"/>
      <c r="O245" s="257"/>
      <c r="P245" s="257"/>
      <c r="Q245" s="63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30.75" customHeight="1">
      <c r="A246" s="1"/>
      <c r="B246" s="109"/>
      <c r="C246" s="63"/>
      <c r="D246" s="63"/>
      <c r="E246" s="1"/>
      <c r="F246" s="63"/>
      <c r="G246" s="2"/>
      <c r="H246" s="224"/>
      <c r="I246" s="224"/>
      <c r="J246" s="224"/>
      <c r="K246" s="225"/>
      <c r="L246" s="225"/>
      <c r="M246" s="226"/>
      <c r="N246" s="226"/>
      <c r="O246" s="257"/>
      <c r="P246" s="257"/>
      <c r="Q246" s="63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30.75" customHeight="1">
      <c r="A247" s="1"/>
      <c r="B247" s="109"/>
      <c r="C247" s="63"/>
      <c r="D247" s="63"/>
      <c r="E247" s="1"/>
      <c r="F247" s="63"/>
      <c r="G247" s="2"/>
      <c r="H247" s="224"/>
      <c r="I247" s="224"/>
      <c r="J247" s="224"/>
      <c r="K247" s="225"/>
      <c r="L247" s="225"/>
      <c r="M247" s="226"/>
      <c r="N247" s="226"/>
      <c r="O247" s="257"/>
      <c r="P247" s="257"/>
      <c r="Q247" s="63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30.75" customHeight="1">
      <c r="A248" s="1"/>
      <c r="B248" s="109"/>
      <c r="C248" s="63"/>
      <c r="D248" s="63"/>
      <c r="E248" s="1"/>
      <c r="F248" s="63"/>
      <c r="G248" s="2"/>
      <c r="H248" s="224"/>
      <c r="I248" s="224"/>
      <c r="J248" s="224"/>
      <c r="K248" s="225"/>
      <c r="L248" s="225"/>
      <c r="M248" s="226"/>
      <c r="N248" s="226"/>
      <c r="O248" s="257"/>
      <c r="P248" s="257"/>
      <c r="Q248" s="63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30.75" customHeight="1">
      <c r="A249" s="1"/>
      <c r="B249" s="109"/>
      <c r="C249" s="63"/>
      <c r="D249" s="63"/>
      <c r="E249" s="1"/>
      <c r="F249" s="63"/>
      <c r="G249" s="2"/>
      <c r="H249" s="224"/>
      <c r="I249" s="224"/>
      <c r="J249" s="224"/>
      <c r="K249" s="225"/>
      <c r="L249" s="225"/>
      <c r="M249" s="226"/>
      <c r="N249" s="226"/>
      <c r="O249" s="257"/>
      <c r="P249" s="257"/>
      <c r="Q249" s="63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30.75" customHeight="1">
      <c r="A250" s="1"/>
      <c r="B250" s="109"/>
      <c r="C250" s="63"/>
      <c r="D250" s="63"/>
      <c r="E250" s="1"/>
      <c r="F250" s="63"/>
      <c r="G250" s="2"/>
      <c r="H250" s="224"/>
      <c r="I250" s="224"/>
      <c r="J250" s="224"/>
      <c r="K250" s="225"/>
      <c r="L250" s="225"/>
      <c r="M250" s="226"/>
      <c r="N250" s="226"/>
      <c r="O250" s="257"/>
      <c r="P250" s="257"/>
      <c r="Q250" s="63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30.75" customHeight="1">
      <c r="A251" s="1"/>
      <c r="B251" s="109"/>
      <c r="C251" s="63"/>
      <c r="D251" s="63"/>
      <c r="E251" s="1"/>
      <c r="F251" s="63"/>
      <c r="G251" s="2"/>
      <c r="H251" s="224"/>
      <c r="I251" s="224"/>
      <c r="J251" s="224"/>
      <c r="K251" s="225"/>
      <c r="L251" s="225"/>
      <c r="M251" s="226"/>
      <c r="N251" s="226"/>
      <c r="O251" s="257"/>
      <c r="P251" s="257"/>
      <c r="Q251" s="63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30.75" customHeight="1">
      <c r="A252" s="1"/>
      <c r="B252" s="109"/>
      <c r="C252" s="63"/>
      <c r="D252" s="63"/>
      <c r="E252" s="1"/>
      <c r="F252" s="63"/>
      <c r="G252" s="2"/>
      <c r="H252" s="224"/>
      <c r="I252" s="224"/>
      <c r="J252" s="224"/>
      <c r="K252" s="225"/>
      <c r="L252" s="225"/>
      <c r="M252" s="226"/>
      <c r="N252" s="226"/>
      <c r="O252" s="257"/>
      <c r="P252" s="257"/>
      <c r="Q252" s="63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30.75" customHeight="1">
      <c r="A253" s="1"/>
      <c r="B253" s="109"/>
      <c r="C253" s="63"/>
      <c r="D253" s="63"/>
      <c r="E253" s="1"/>
      <c r="F253" s="63"/>
      <c r="G253" s="2"/>
      <c r="H253" s="224"/>
      <c r="I253" s="224"/>
      <c r="J253" s="224"/>
      <c r="K253" s="225"/>
      <c r="L253" s="225"/>
      <c r="M253" s="226"/>
      <c r="N253" s="226"/>
      <c r="O253" s="257"/>
      <c r="P253" s="257"/>
      <c r="Q253" s="63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30.75" customHeight="1">
      <c r="A254" s="1"/>
      <c r="B254" s="109"/>
      <c r="C254" s="63"/>
      <c r="D254" s="63"/>
      <c r="E254" s="1"/>
      <c r="F254" s="63"/>
      <c r="G254" s="2"/>
      <c r="H254" s="224"/>
      <c r="I254" s="224"/>
      <c r="J254" s="224"/>
      <c r="K254" s="225"/>
      <c r="L254" s="225"/>
      <c r="M254" s="226"/>
      <c r="N254" s="226"/>
      <c r="O254" s="257"/>
      <c r="P254" s="257"/>
      <c r="Q254" s="63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30.75" customHeight="1">
      <c r="A255" s="1"/>
      <c r="B255" s="109"/>
      <c r="C255" s="63"/>
      <c r="D255" s="63"/>
      <c r="E255" s="1"/>
      <c r="F255" s="63"/>
      <c r="G255" s="2"/>
      <c r="H255" s="224"/>
      <c r="I255" s="224"/>
      <c r="J255" s="224"/>
      <c r="K255" s="225"/>
      <c r="L255" s="225"/>
      <c r="M255" s="226"/>
      <c r="N255" s="226"/>
      <c r="O255" s="257"/>
      <c r="P255" s="257"/>
      <c r="Q255" s="63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30.75" customHeight="1">
      <c r="A256" s="1"/>
      <c r="B256" s="109"/>
      <c r="C256" s="63"/>
      <c r="D256" s="63"/>
      <c r="E256" s="1"/>
      <c r="F256" s="63"/>
      <c r="G256" s="2"/>
      <c r="H256" s="224"/>
      <c r="I256" s="224"/>
      <c r="J256" s="224"/>
      <c r="K256" s="225"/>
      <c r="L256" s="225"/>
      <c r="M256" s="226"/>
      <c r="N256" s="226"/>
      <c r="O256" s="257"/>
      <c r="P256" s="257"/>
      <c r="Q256" s="63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30.75" customHeight="1">
      <c r="A257" s="1"/>
      <c r="B257" s="109"/>
      <c r="C257" s="63"/>
      <c r="D257" s="63"/>
      <c r="E257" s="1"/>
      <c r="F257" s="63"/>
      <c r="G257" s="2"/>
      <c r="H257" s="224"/>
      <c r="I257" s="224"/>
      <c r="J257" s="224"/>
      <c r="K257" s="225"/>
      <c r="L257" s="225"/>
      <c r="M257" s="226"/>
      <c r="N257" s="226"/>
      <c r="O257" s="257"/>
      <c r="P257" s="257"/>
      <c r="Q257" s="63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30.75" customHeight="1">
      <c r="A258" s="1"/>
      <c r="B258" s="109"/>
      <c r="C258" s="63"/>
      <c r="D258" s="63"/>
      <c r="E258" s="1"/>
      <c r="F258" s="63"/>
      <c r="G258" s="2"/>
      <c r="H258" s="224"/>
      <c r="I258" s="224"/>
      <c r="J258" s="224"/>
      <c r="K258" s="225"/>
      <c r="L258" s="225"/>
      <c r="M258" s="226"/>
      <c r="N258" s="226"/>
      <c r="O258" s="257"/>
      <c r="P258" s="257"/>
      <c r="Q258" s="63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30.75" customHeight="1">
      <c r="A259" s="1"/>
      <c r="B259" s="109"/>
      <c r="C259" s="63"/>
      <c r="D259" s="63"/>
      <c r="E259" s="1"/>
      <c r="F259" s="63"/>
      <c r="G259" s="2"/>
      <c r="H259" s="224"/>
      <c r="I259" s="224"/>
      <c r="J259" s="224"/>
      <c r="K259" s="225"/>
      <c r="L259" s="225"/>
      <c r="M259" s="226"/>
      <c r="N259" s="226"/>
      <c r="O259" s="257"/>
      <c r="P259" s="257"/>
      <c r="Q259" s="63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30.75" customHeight="1">
      <c r="A260" s="1"/>
      <c r="B260" s="109"/>
      <c r="C260" s="63"/>
      <c r="D260" s="63"/>
      <c r="E260" s="1"/>
      <c r="F260" s="63"/>
      <c r="G260" s="2"/>
      <c r="H260" s="224"/>
      <c r="I260" s="224"/>
      <c r="J260" s="224"/>
      <c r="K260" s="225"/>
      <c r="L260" s="225"/>
      <c r="M260" s="226"/>
      <c r="N260" s="226"/>
      <c r="O260" s="257"/>
      <c r="P260" s="257"/>
      <c r="Q260" s="63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30.75" customHeight="1">
      <c r="A261" s="1"/>
      <c r="B261" s="109"/>
      <c r="C261" s="63"/>
      <c r="D261" s="63"/>
      <c r="E261" s="1"/>
      <c r="F261" s="63"/>
      <c r="G261" s="2"/>
      <c r="H261" s="224"/>
      <c r="I261" s="224"/>
      <c r="J261" s="224"/>
      <c r="K261" s="225"/>
      <c r="L261" s="225"/>
      <c r="M261" s="226"/>
      <c r="N261" s="226"/>
      <c r="O261" s="257"/>
      <c r="P261" s="257"/>
      <c r="Q261" s="63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30.75" customHeight="1">
      <c r="A262" s="1"/>
      <c r="B262" s="109"/>
      <c r="C262" s="63"/>
      <c r="D262" s="63"/>
      <c r="E262" s="1"/>
      <c r="F262" s="63"/>
      <c r="G262" s="2"/>
      <c r="H262" s="224"/>
      <c r="I262" s="224"/>
      <c r="J262" s="224"/>
      <c r="K262" s="225"/>
      <c r="L262" s="225"/>
      <c r="M262" s="226"/>
      <c r="N262" s="226"/>
      <c r="O262" s="257"/>
      <c r="P262" s="257"/>
      <c r="Q262" s="63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30.75" customHeight="1">
      <c r="A263" s="1"/>
      <c r="B263" s="109"/>
      <c r="C263" s="63"/>
      <c r="D263" s="63"/>
      <c r="E263" s="1"/>
      <c r="F263" s="63"/>
      <c r="G263" s="2"/>
      <c r="H263" s="224"/>
      <c r="I263" s="224"/>
      <c r="J263" s="224"/>
      <c r="K263" s="225"/>
      <c r="L263" s="225"/>
      <c r="M263" s="226"/>
      <c r="N263" s="226"/>
      <c r="O263" s="257"/>
      <c r="P263" s="257"/>
      <c r="Q263" s="63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30.75" customHeight="1">
      <c r="A264" s="1"/>
      <c r="B264" s="109"/>
      <c r="C264" s="63"/>
      <c r="D264" s="63"/>
      <c r="E264" s="1"/>
      <c r="F264" s="63"/>
      <c r="G264" s="2"/>
      <c r="H264" s="224"/>
      <c r="I264" s="224"/>
      <c r="J264" s="224"/>
      <c r="K264" s="225"/>
      <c r="L264" s="225"/>
      <c r="M264" s="226"/>
      <c r="N264" s="226"/>
      <c r="O264" s="257"/>
      <c r="P264" s="257"/>
      <c r="Q264" s="63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30.75" customHeight="1">
      <c r="A265" s="1"/>
      <c r="B265" s="109"/>
      <c r="C265" s="63"/>
      <c r="D265" s="63"/>
      <c r="E265" s="1"/>
      <c r="F265" s="63"/>
      <c r="G265" s="2"/>
      <c r="H265" s="224"/>
      <c r="I265" s="224"/>
      <c r="J265" s="224"/>
      <c r="K265" s="225"/>
      <c r="L265" s="225"/>
      <c r="M265" s="226"/>
      <c r="N265" s="226"/>
      <c r="O265" s="257"/>
      <c r="P265" s="257"/>
      <c r="Q265" s="63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30.75" customHeight="1">
      <c r="A266" s="1"/>
      <c r="B266" s="109"/>
      <c r="C266" s="63"/>
      <c r="D266" s="63"/>
      <c r="E266" s="1"/>
      <c r="F266" s="63"/>
      <c r="G266" s="2"/>
      <c r="H266" s="224"/>
      <c r="I266" s="224"/>
      <c r="J266" s="224"/>
      <c r="K266" s="225"/>
      <c r="L266" s="225"/>
      <c r="M266" s="226"/>
      <c r="N266" s="226"/>
      <c r="O266" s="257"/>
      <c r="P266" s="257"/>
      <c r="Q266" s="63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30.75" customHeight="1">
      <c r="A267" s="1"/>
      <c r="B267" s="109"/>
      <c r="C267" s="63"/>
      <c r="D267" s="63"/>
      <c r="E267" s="1"/>
      <c r="F267" s="63"/>
      <c r="G267" s="2"/>
      <c r="H267" s="224"/>
      <c r="I267" s="224"/>
      <c r="J267" s="224"/>
      <c r="K267" s="225"/>
      <c r="L267" s="225"/>
      <c r="M267" s="226"/>
      <c r="N267" s="226"/>
      <c r="O267" s="257"/>
      <c r="P267" s="257"/>
      <c r="Q267" s="63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30.75" customHeight="1">
      <c r="A268" s="1"/>
      <c r="B268" s="109"/>
      <c r="C268" s="63"/>
      <c r="D268" s="63"/>
      <c r="E268" s="1"/>
      <c r="F268" s="63"/>
      <c r="G268" s="2"/>
      <c r="H268" s="224"/>
      <c r="I268" s="224"/>
      <c r="J268" s="224"/>
      <c r="K268" s="225"/>
      <c r="L268" s="225"/>
      <c r="M268" s="226"/>
      <c r="N268" s="226"/>
      <c r="O268" s="257"/>
      <c r="P268" s="257"/>
      <c r="Q268" s="63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30.75" customHeight="1">
      <c r="A269" s="1"/>
      <c r="B269" s="109"/>
      <c r="C269" s="63"/>
      <c r="D269" s="63"/>
      <c r="E269" s="1"/>
      <c r="F269" s="63"/>
      <c r="G269" s="2"/>
      <c r="H269" s="224"/>
      <c r="I269" s="224"/>
      <c r="J269" s="224"/>
      <c r="K269" s="225"/>
      <c r="L269" s="225"/>
      <c r="M269" s="226"/>
      <c r="N269" s="226"/>
      <c r="O269" s="257"/>
      <c r="P269" s="257"/>
      <c r="Q269" s="63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30.75" customHeight="1">
      <c r="A270" s="1"/>
      <c r="B270" s="109"/>
      <c r="C270" s="63"/>
      <c r="D270" s="63"/>
      <c r="E270" s="1"/>
      <c r="F270" s="63"/>
      <c r="G270" s="2"/>
      <c r="H270" s="224"/>
      <c r="I270" s="224"/>
      <c r="J270" s="224"/>
      <c r="K270" s="225"/>
      <c r="L270" s="225"/>
      <c r="M270" s="226"/>
      <c r="N270" s="226"/>
      <c r="O270" s="257"/>
      <c r="P270" s="257"/>
      <c r="Q270" s="63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30.75" customHeight="1">
      <c r="A271" s="1"/>
      <c r="B271" s="109"/>
      <c r="C271" s="63"/>
      <c r="D271" s="63"/>
      <c r="E271" s="1"/>
      <c r="F271" s="63"/>
      <c r="G271" s="2"/>
      <c r="H271" s="224"/>
      <c r="I271" s="224"/>
      <c r="J271" s="224"/>
      <c r="K271" s="225"/>
      <c r="L271" s="225"/>
      <c r="M271" s="226"/>
      <c r="N271" s="226"/>
      <c r="O271" s="257"/>
      <c r="P271" s="257"/>
      <c r="Q271" s="63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30.75" customHeight="1">
      <c r="A272" s="1"/>
      <c r="B272" s="109"/>
      <c r="C272" s="63"/>
      <c r="D272" s="63"/>
      <c r="E272" s="1"/>
      <c r="F272" s="63"/>
      <c r="G272" s="2"/>
      <c r="H272" s="224"/>
      <c r="I272" s="224"/>
      <c r="J272" s="224"/>
      <c r="K272" s="225"/>
      <c r="L272" s="225"/>
      <c r="M272" s="226"/>
      <c r="N272" s="226"/>
      <c r="O272" s="257"/>
      <c r="P272" s="257"/>
      <c r="Q272" s="63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30.75" customHeight="1">
      <c r="A273" s="1"/>
      <c r="B273" s="109"/>
      <c r="C273" s="63"/>
      <c r="D273" s="63"/>
      <c r="E273" s="1"/>
      <c r="F273" s="63"/>
      <c r="G273" s="2"/>
      <c r="H273" s="224"/>
      <c r="I273" s="224"/>
      <c r="J273" s="224"/>
      <c r="K273" s="225"/>
      <c r="L273" s="225"/>
      <c r="M273" s="226"/>
      <c r="N273" s="226"/>
      <c r="O273" s="257"/>
      <c r="P273" s="257"/>
      <c r="Q273" s="63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30.75" customHeight="1">
      <c r="A274" s="1"/>
      <c r="B274" s="109"/>
      <c r="C274" s="63"/>
      <c r="D274" s="63"/>
      <c r="E274" s="1"/>
      <c r="F274" s="63"/>
      <c r="G274" s="2"/>
      <c r="H274" s="224"/>
      <c r="I274" s="224"/>
      <c r="J274" s="224"/>
      <c r="K274" s="225"/>
      <c r="L274" s="225"/>
      <c r="M274" s="226"/>
      <c r="N274" s="226"/>
      <c r="O274" s="257"/>
      <c r="P274" s="257"/>
      <c r="Q274" s="63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30.75" customHeight="1">
      <c r="A275" s="1"/>
      <c r="B275" s="109"/>
      <c r="C275" s="63"/>
      <c r="D275" s="63"/>
      <c r="E275" s="1"/>
      <c r="F275" s="63"/>
      <c r="G275" s="2"/>
      <c r="H275" s="224"/>
      <c r="I275" s="224"/>
      <c r="J275" s="224"/>
      <c r="K275" s="225"/>
      <c r="L275" s="225"/>
      <c r="M275" s="226"/>
      <c r="N275" s="226"/>
      <c r="O275" s="257"/>
      <c r="P275" s="257"/>
      <c r="Q275" s="63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30.75" customHeight="1">
      <c r="A276" s="1"/>
      <c r="B276" s="109"/>
      <c r="C276" s="63"/>
      <c r="D276" s="63"/>
      <c r="E276" s="1"/>
      <c r="F276" s="63"/>
      <c r="G276" s="2"/>
      <c r="H276" s="224"/>
      <c r="I276" s="224"/>
      <c r="J276" s="224"/>
      <c r="K276" s="225"/>
      <c r="L276" s="225"/>
      <c r="M276" s="226"/>
      <c r="N276" s="226"/>
      <c r="O276" s="257"/>
      <c r="P276" s="257"/>
      <c r="Q276" s="63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30.75" customHeight="1">
      <c r="A277" s="1"/>
      <c r="B277" s="109"/>
      <c r="C277" s="63"/>
      <c r="D277" s="63"/>
      <c r="E277" s="1"/>
      <c r="F277" s="63"/>
      <c r="G277" s="2"/>
      <c r="H277" s="224"/>
      <c r="I277" s="224"/>
      <c r="J277" s="224"/>
      <c r="K277" s="225"/>
      <c r="L277" s="225"/>
      <c r="M277" s="226"/>
      <c r="N277" s="226"/>
      <c r="O277" s="257"/>
      <c r="P277" s="257"/>
      <c r="Q277" s="63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30.75" customHeight="1">
      <c r="A278" s="1"/>
      <c r="B278" s="109"/>
      <c r="C278" s="63"/>
      <c r="D278" s="63"/>
      <c r="E278" s="1"/>
      <c r="F278" s="63"/>
      <c r="G278" s="2"/>
      <c r="H278" s="224"/>
      <c r="I278" s="224"/>
      <c r="J278" s="224"/>
      <c r="K278" s="225"/>
      <c r="L278" s="225"/>
      <c r="M278" s="226"/>
      <c r="N278" s="226"/>
      <c r="O278" s="257"/>
      <c r="P278" s="257"/>
      <c r="Q278" s="63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30.75" customHeight="1">
      <c r="A279" s="1"/>
      <c r="B279" s="109"/>
      <c r="C279" s="63"/>
      <c r="D279" s="63"/>
      <c r="E279" s="1"/>
      <c r="F279" s="63"/>
      <c r="G279" s="2"/>
      <c r="H279" s="224"/>
      <c r="I279" s="224"/>
      <c r="J279" s="224"/>
      <c r="K279" s="225"/>
      <c r="L279" s="225"/>
      <c r="M279" s="226"/>
      <c r="N279" s="226"/>
      <c r="O279" s="257"/>
      <c r="P279" s="257"/>
      <c r="Q279" s="63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30.75" customHeight="1">
      <c r="A280" s="1"/>
      <c r="B280" s="109"/>
      <c r="C280" s="63"/>
      <c r="D280" s="63"/>
      <c r="E280" s="1"/>
      <c r="F280" s="63"/>
      <c r="G280" s="2"/>
      <c r="H280" s="224"/>
      <c r="I280" s="224"/>
      <c r="J280" s="224"/>
      <c r="K280" s="225"/>
      <c r="L280" s="225"/>
      <c r="M280" s="226"/>
      <c r="N280" s="226"/>
      <c r="O280" s="257"/>
      <c r="P280" s="257"/>
      <c r="Q280" s="63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30.75" customHeight="1">
      <c r="A281" s="1"/>
      <c r="B281" s="109"/>
      <c r="C281" s="63"/>
      <c r="D281" s="63"/>
      <c r="E281" s="1"/>
      <c r="F281" s="63"/>
      <c r="G281" s="2"/>
      <c r="H281" s="224"/>
      <c r="I281" s="224"/>
      <c r="J281" s="224"/>
      <c r="K281" s="225"/>
      <c r="L281" s="225"/>
      <c r="M281" s="226"/>
      <c r="N281" s="226"/>
      <c r="O281" s="257"/>
      <c r="P281" s="257"/>
      <c r="Q281" s="63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30.75" customHeight="1">
      <c r="A282" s="1"/>
      <c r="B282" s="109"/>
      <c r="C282" s="63"/>
      <c r="D282" s="63"/>
      <c r="E282" s="1"/>
      <c r="F282" s="63"/>
      <c r="G282" s="2"/>
      <c r="H282" s="224"/>
      <c r="I282" s="224"/>
      <c r="J282" s="224"/>
      <c r="K282" s="225"/>
      <c r="L282" s="225"/>
      <c r="M282" s="226"/>
      <c r="N282" s="226"/>
      <c r="O282" s="257"/>
      <c r="P282" s="257"/>
      <c r="Q282" s="63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30.75" customHeight="1">
      <c r="A283" s="1"/>
      <c r="B283" s="109"/>
      <c r="C283" s="63"/>
      <c r="D283" s="63"/>
      <c r="E283" s="1"/>
      <c r="F283" s="63"/>
      <c r="G283" s="2"/>
      <c r="H283" s="224"/>
      <c r="I283" s="224"/>
      <c r="J283" s="224"/>
      <c r="K283" s="225"/>
      <c r="L283" s="225"/>
      <c r="M283" s="226"/>
      <c r="N283" s="226"/>
      <c r="O283" s="257"/>
      <c r="P283" s="257"/>
      <c r="Q283" s="63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30.75" customHeight="1">
      <c r="A284" s="1"/>
      <c r="B284" s="109"/>
      <c r="C284" s="63"/>
      <c r="D284" s="63"/>
      <c r="E284" s="1"/>
      <c r="F284" s="63"/>
      <c r="G284" s="2"/>
      <c r="H284" s="224"/>
      <c r="I284" s="224"/>
      <c r="J284" s="224"/>
      <c r="K284" s="225"/>
      <c r="L284" s="225"/>
      <c r="M284" s="226"/>
      <c r="N284" s="226"/>
      <c r="O284" s="257"/>
      <c r="P284" s="257"/>
      <c r="Q284" s="63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30.75" customHeight="1">
      <c r="A285" s="1"/>
      <c r="B285" s="109"/>
      <c r="C285" s="63"/>
      <c r="D285" s="63"/>
      <c r="E285" s="1"/>
      <c r="F285" s="63"/>
      <c r="G285" s="2"/>
      <c r="H285" s="224"/>
      <c r="I285" s="224"/>
      <c r="J285" s="224"/>
      <c r="K285" s="225"/>
      <c r="L285" s="225"/>
      <c r="M285" s="226"/>
      <c r="N285" s="226"/>
      <c r="O285" s="257"/>
      <c r="P285" s="257"/>
      <c r="Q285" s="63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30.75" customHeight="1">
      <c r="A286" s="1"/>
      <c r="B286" s="109"/>
      <c r="C286" s="63"/>
      <c r="D286" s="63"/>
      <c r="E286" s="1"/>
      <c r="F286" s="63"/>
      <c r="G286" s="2"/>
      <c r="H286" s="224"/>
      <c r="I286" s="224"/>
      <c r="J286" s="224"/>
      <c r="K286" s="225"/>
      <c r="L286" s="225"/>
      <c r="M286" s="226"/>
      <c r="N286" s="226"/>
      <c r="O286" s="257"/>
      <c r="P286" s="257"/>
      <c r="Q286" s="63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30.75" customHeight="1">
      <c r="A287" s="1"/>
      <c r="B287" s="109"/>
      <c r="C287" s="63"/>
      <c r="D287" s="63"/>
      <c r="E287" s="1"/>
      <c r="F287" s="63"/>
      <c r="G287" s="2"/>
      <c r="H287" s="224"/>
      <c r="I287" s="224"/>
      <c r="J287" s="224"/>
      <c r="K287" s="225"/>
      <c r="L287" s="225"/>
      <c r="M287" s="226"/>
      <c r="N287" s="226"/>
      <c r="O287" s="257"/>
      <c r="P287" s="257"/>
      <c r="Q287" s="63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30.75" customHeight="1">
      <c r="A288" s="1"/>
      <c r="B288" s="109"/>
      <c r="C288" s="63"/>
      <c r="D288" s="63"/>
      <c r="E288" s="1"/>
      <c r="F288" s="63"/>
      <c r="G288" s="2"/>
      <c r="H288" s="224"/>
      <c r="I288" s="224"/>
      <c r="J288" s="224"/>
      <c r="K288" s="225"/>
      <c r="L288" s="225"/>
      <c r="M288" s="226"/>
      <c r="N288" s="226"/>
      <c r="O288" s="257"/>
      <c r="P288" s="257"/>
      <c r="Q288" s="63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30.75" customHeight="1">
      <c r="A289" s="1"/>
      <c r="B289" s="109"/>
      <c r="C289" s="63"/>
      <c r="D289" s="63"/>
      <c r="E289" s="1"/>
      <c r="F289" s="63"/>
      <c r="G289" s="2"/>
      <c r="H289" s="224"/>
      <c r="I289" s="224"/>
      <c r="J289" s="224"/>
      <c r="K289" s="225"/>
      <c r="L289" s="225"/>
      <c r="M289" s="226"/>
      <c r="N289" s="226"/>
      <c r="O289" s="257"/>
      <c r="P289" s="257"/>
      <c r="Q289" s="63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30.75" customHeight="1">
      <c r="A290" s="1"/>
      <c r="B290" s="109"/>
      <c r="C290" s="63"/>
      <c r="D290" s="63"/>
      <c r="E290" s="1"/>
      <c r="F290" s="63"/>
      <c r="G290" s="2"/>
      <c r="H290" s="224"/>
      <c r="I290" s="224"/>
      <c r="J290" s="224"/>
      <c r="K290" s="225"/>
      <c r="L290" s="225"/>
      <c r="M290" s="226"/>
      <c r="N290" s="226"/>
      <c r="O290" s="257"/>
      <c r="P290" s="257"/>
      <c r="Q290" s="63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30.75" customHeight="1">
      <c r="A291" s="1"/>
      <c r="B291" s="109"/>
      <c r="C291" s="63"/>
      <c r="D291" s="63"/>
      <c r="E291" s="1"/>
      <c r="F291" s="63"/>
      <c r="G291" s="2"/>
      <c r="H291" s="224"/>
      <c r="I291" s="224"/>
      <c r="J291" s="224"/>
      <c r="K291" s="225"/>
      <c r="L291" s="225"/>
      <c r="M291" s="226"/>
      <c r="N291" s="226"/>
      <c r="O291" s="257"/>
      <c r="P291" s="257"/>
      <c r="Q291" s="63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30.75" customHeight="1">
      <c r="A292" s="1"/>
      <c r="B292" s="109"/>
      <c r="C292" s="63"/>
      <c r="D292" s="63"/>
      <c r="E292" s="1"/>
      <c r="F292" s="63"/>
      <c r="G292" s="2"/>
      <c r="H292" s="224"/>
      <c r="I292" s="224"/>
      <c r="J292" s="224"/>
      <c r="K292" s="225"/>
      <c r="L292" s="225"/>
      <c r="M292" s="226"/>
      <c r="N292" s="226"/>
      <c r="O292" s="257"/>
      <c r="P292" s="257"/>
      <c r="Q292" s="63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30.75" customHeight="1">
      <c r="A293" s="1"/>
      <c r="B293" s="109"/>
      <c r="C293" s="63"/>
      <c r="D293" s="63"/>
      <c r="E293" s="1"/>
      <c r="F293" s="63"/>
      <c r="G293" s="2"/>
      <c r="H293" s="224"/>
      <c r="I293" s="224"/>
      <c r="J293" s="224"/>
      <c r="K293" s="225"/>
      <c r="L293" s="225"/>
      <c r="M293" s="226"/>
      <c r="N293" s="226"/>
      <c r="O293" s="257"/>
      <c r="P293" s="257"/>
      <c r="Q293" s="63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30.75" customHeight="1">
      <c r="A294" s="1"/>
      <c r="B294" s="109"/>
      <c r="C294" s="63"/>
      <c r="D294" s="63"/>
      <c r="E294" s="1"/>
      <c r="F294" s="63"/>
      <c r="G294" s="2"/>
      <c r="H294" s="224"/>
      <c r="I294" s="224"/>
      <c r="J294" s="224"/>
      <c r="K294" s="225"/>
      <c r="L294" s="225"/>
      <c r="M294" s="226"/>
      <c r="N294" s="226"/>
      <c r="O294" s="257"/>
      <c r="P294" s="257"/>
      <c r="Q294" s="63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30.75" customHeight="1">
      <c r="A295" s="1"/>
      <c r="B295" s="109"/>
      <c r="C295" s="63"/>
      <c r="D295" s="63"/>
      <c r="E295" s="1"/>
      <c r="F295" s="63"/>
      <c r="G295" s="2"/>
      <c r="H295" s="224"/>
      <c r="I295" s="224"/>
      <c r="J295" s="224"/>
      <c r="K295" s="225"/>
      <c r="L295" s="225"/>
      <c r="M295" s="226"/>
      <c r="N295" s="226"/>
      <c r="O295" s="257"/>
      <c r="P295" s="257"/>
      <c r="Q295" s="63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30.75" customHeight="1">
      <c r="A296" s="1"/>
      <c r="B296" s="109"/>
      <c r="C296" s="63"/>
      <c r="D296" s="63"/>
      <c r="E296" s="1"/>
      <c r="F296" s="63"/>
      <c r="G296" s="2"/>
      <c r="H296" s="224"/>
      <c r="I296" s="224"/>
      <c r="J296" s="224"/>
      <c r="K296" s="225"/>
      <c r="L296" s="225"/>
      <c r="M296" s="226"/>
      <c r="N296" s="226"/>
      <c r="O296" s="257"/>
      <c r="P296" s="257"/>
      <c r="Q296" s="63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30.75" customHeight="1">
      <c r="A297" s="1"/>
      <c r="B297" s="109"/>
      <c r="C297" s="63"/>
      <c r="D297" s="63"/>
      <c r="E297" s="1"/>
      <c r="F297" s="63"/>
      <c r="G297" s="2"/>
      <c r="H297" s="224"/>
      <c r="I297" s="224"/>
      <c r="J297" s="224"/>
      <c r="K297" s="225"/>
      <c r="L297" s="225"/>
      <c r="M297" s="226"/>
      <c r="N297" s="226"/>
      <c r="O297" s="257"/>
      <c r="P297" s="257"/>
      <c r="Q297" s="63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30.75" customHeight="1">
      <c r="A298" s="1"/>
      <c r="B298" s="109"/>
      <c r="C298" s="63"/>
      <c r="D298" s="63"/>
      <c r="E298" s="1"/>
      <c r="F298" s="63"/>
      <c r="G298" s="2"/>
      <c r="H298" s="224"/>
      <c r="I298" s="224"/>
      <c r="J298" s="224"/>
      <c r="K298" s="225"/>
      <c r="L298" s="225"/>
      <c r="M298" s="226"/>
      <c r="N298" s="226"/>
      <c r="O298" s="257"/>
      <c r="P298" s="257"/>
      <c r="Q298" s="63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30.75" customHeight="1">
      <c r="A299" s="1"/>
      <c r="B299" s="109"/>
      <c r="C299" s="63"/>
      <c r="D299" s="63"/>
      <c r="E299" s="1"/>
      <c r="F299" s="63"/>
      <c r="G299" s="2"/>
      <c r="H299" s="224"/>
      <c r="I299" s="224"/>
      <c r="J299" s="224"/>
      <c r="K299" s="225"/>
      <c r="L299" s="225"/>
      <c r="M299" s="226"/>
      <c r="N299" s="226"/>
      <c r="O299" s="257"/>
      <c r="P299" s="257"/>
      <c r="Q299" s="63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30.75" customHeight="1">
      <c r="A300" s="1"/>
      <c r="B300" s="109"/>
      <c r="C300" s="63"/>
      <c r="D300" s="63"/>
      <c r="E300" s="1"/>
      <c r="F300" s="63"/>
      <c r="G300" s="2"/>
      <c r="H300" s="224"/>
      <c r="I300" s="224"/>
      <c r="J300" s="224"/>
      <c r="K300" s="225"/>
      <c r="L300" s="225"/>
      <c r="M300" s="226"/>
      <c r="N300" s="226"/>
      <c r="O300" s="257"/>
      <c r="P300" s="257"/>
      <c r="Q300" s="63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30.75" customHeight="1">
      <c r="A301" s="1"/>
      <c r="B301" s="109"/>
      <c r="C301" s="63"/>
      <c r="D301" s="63"/>
      <c r="E301" s="1"/>
      <c r="F301" s="63"/>
      <c r="G301" s="2"/>
      <c r="H301" s="224"/>
      <c r="I301" s="224"/>
      <c r="J301" s="224"/>
      <c r="K301" s="225"/>
      <c r="L301" s="225"/>
      <c r="M301" s="226"/>
      <c r="N301" s="226"/>
      <c r="O301" s="257"/>
      <c r="P301" s="257"/>
      <c r="Q301" s="63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30.75" customHeight="1">
      <c r="A302" s="1"/>
      <c r="B302" s="109"/>
      <c r="C302" s="63"/>
      <c r="D302" s="63"/>
      <c r="E302" s="1"/>
      <c r="F302" s="63"/>
      <c r="G302" s="2"/>
      <c r="H302" s="224"/>
      <c r="I302" s="224"/>
      <c r="J302" s="224"/>
      <c r="K302" s="225"/>
      <c r="L302" s="225"/>
      <c r="M302" s="226"/>
      <c r="N302" s="226"/>
      <c r="O302" s="257"/>
      <c r="P302" s="257"/>
      <c r="Q302" s="63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30.75" customHeight="1">
      <c r="A303" s="1"/>
      <c r="B303" s="109"/>
      <c r="C303" s="63"/>
      <c r="D303" s="63"/>
      <c r="E303" s="1"/>
      <c r="F303" s="63"/>
      <c r="G303" s="2"/>
      <c r="H303" s="224"/>
      <c r="I303" s="224"/>
      <c r="J303" s="224"/>
      <c r="K303" s="225"/>
      <c r="L303" s="225"/>
      <c r="M303" s="226"/>
      <c r="N303" s="226"/>
      <c r="O303" s="257"/>
      <c r="P303" s="257"/>
      <c r="Q303" s="63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30.75" customHeight="1">
      <c r="A304" s="1"/>
      <c r="B304" s="109"/>
      <c r="C304" s="63"/>
      <c r="D304" s="63"/>
      <c r="E304" s="1"/>
      <c r="F304" s="63"/>
      <c r="G304" s="2"/>
      <c r="H304" s="224"/>
      <c r="I304" s="224"/>
      <c r="J304" s="224"/>
      <c r="K304" s="225"/>
      <c r="L304" s="225"/>
      <c r="M304" s="226"/>
      <c r="N304" s="226"/>
      <c r="O304" s="257"/>
      <c r="P304" s="257"/>
      <c r="Q304" s="63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30.75" customHeight="1">
      <c r="A305" s="1"/>
      <c r="B305" s="109"/>
      <c r="C305" s="63"/>
      <c r="D305" s="63"/>
      <c r="E305" s="1"/>
      <c r="F305" s="63"/>
      <c r="G305" s="2"/>
      <c r="H305" s="224"/>
      <c r="I305" s="224"/>
      <c r="J305" s="224"/>
      <c r="K305" s="225"/>
      <c r="L305" s="225"/>
      <c r="M305" s="226"/>
      <c r="N305" s="226"/>
      <c r="O305" s="257"/>
      <c r="P305" s="257"/>
      <c r="Q305" s="63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30.75" customHeight="1">
      <c r="A306" s="1"/>
      <c r="B306" s="109"/>
      <c r="C306" s="63"/>
      <c r="D306" s="63"/>
      <c r="E306" s="1"/>
      <c r="F306" s="63"/>
      <c r="G306" s="2"/>
      <c r="H306" s="224"/>
      <c r="I306" s="224"/>
      <c r="J306" s="224"/>
      <c r="K306" s="225"/>
      <c r="L306" s="225"/>
      <c r="M306" s="226"/>
      <c r="N306" s="226"/>
      <c r="O306" s="257"/>
      <c r="P306" s="257"/>
      <c r="Q306" s="63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30.75" customHeight="1">
      <c r="A307" s="1"/>
      <c r="B307" s="109"/>
      <c r="C307" s="63"/>
      <c r="D307" s="63"/>
      <c r="E307" s="1"/>
      <c r="F307" s="63"/>
      <c r="G307" s="2"/>
      <c r="H307" s="224"/>
      <c r="I307" s="224"/>
      <c r="J307" s="224"/>
      <c r="K307" s="225"/>
      <c r="L307" s="225"/>
      <c r="M307" s="226"/>
      <c r="N307" s="226"/>
      <c r="O307" s="257"/>
      <c r="P307" s="257"/>
      <c r="Q307" s="63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30.75" customHeight="1">
      <c r="A308" s="1"/>
      <c r="B308" s="109"/>
      <c r="C308" s="63"/>
      <c r="D308" s="63"/>
      <c r="E308" s="1"/>
      <c r="F308" s="63"/>
      <c r="G308" s="2"/>
      <c r="H308" s="224"/>
      <c r="I308" s="224"/>
      <c r="J308" s="224"/>
      <c r="K308" s="225"/>
      <c r="L308" s="225"/>
      <c r="M308" s="226"/>
      <c r="N308" s="226"/>
      <c r="O308" s="257"/>
      <c r="P308" s="257"/>
      <c r="Q308" s="63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30.75" customHeight="1">
      <c r="A309" s="1"/>
      <c r="B309" s="109"/>
      <c r="C309" s="63"/>
      <c r="D309" s="63"/>
      <c r="E309" s="1"/>
      <c r="F309" s="63"/>
      <c r="G309" s="2"/>
      <c r="H309" s="224"/>
      <c r="I309" s="224"/>
      <c r="J309" s="224"/>
      <c r="K309" s="225"/>
      <c r="L309" s="225"/>
      <c r="M309" s="226"/>
      <c r="N309" s="226"/>
      <c r="O309" s="257"/>
      <c r="P309" s="257"/>
      <c r="Q309" s="63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30.75" customHeight="1">
      <c r="A310" s="1"/>
      <c r="B310" s="109"/>
      <c r="C310" s="63"/>
      <c r="D310" s="63"/>
      <c r="E310" s="1"/>
      <c r="F310" s="63"/>
      <c r="G310" s="2"/>
      <c r="H310" s="224"/>
      <c r="I310" s="224"/>
      <c r="J310" s="224"/>
      <c r="K310" s="225"/>
      <c r="L310" s="225"/>
      <c r="M310" s="226"/>
      <c r="N310" s="226"/>
      <c r="O310" s="257"/>
      <c r="P310" s="257"/>
      <c r="Q310" s="63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30.75" customHeight="1">
      <c r="A311" s="1"/>
      <c r="B311" s="109"/>
      <c r="C311" s="63"/>
      <c r="D311" s="63"/>
      <c r="E311" s="1"/>
      <c r="F311" s="63"/>
      <c r="G311" s="2"/>
      <c r="H311" s="224"/>
      <c r="I311" s="224"/>
      <c r="J311" s="224"/>
      <c r="K311" s="225"/>
      <c r="L311" s="225"/>
      <c r="M311" s="226"/>
      <c r="N311" s="226"/>
      <c r="O311" s="257"/>
      <c r="P311" s="257"/>
      <c r="Q311" s="63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30.75" customHeight="1">
      <c r="A312" s="1"/>
      <c r="B312" s="109"/>
      <c r="C312" s="63"/>
      <c r="D312" s="63"/>
      <c r="E312" s="1"/>
      <c r="F312" s="63"/>
      <c r="G312" s="2"/>
      <c r="H312" s="224"/>
      <c r="I312" s="224"/>
      <c r="J312" s="224"/>
      <c r="K312" s="225"/>
      <c r="L312" s="225"/>
      <c r="M312" s="226"/>
      <c r="N312" s="226"/>
      <c r="O312" s="257"/>
      <c r="P312" s="257"/>
      <c r="Q312" s="63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30.75" customHeight="1">
      <c r="A313" s="1"/>
      <c r="B313" s="109"/>
      <c r="C313" s="63"/>
      <c r="D313" s="63"/>
      <c r="E313" s="1"/>
      <c r="F313" s="63"/>
      <c r="G313" s="2"/>
      <c r="H313" s="224"/>
      <c r="I313" s="224"/>
      <c r="J313" s="224"/>
      <c r="K313" s="225"/>
      <c r="L313" s="225"/>
      <c r="M313" s="226"/>
      <c r="N313" s="226"/>
      <c r="O313" s="257"/>
      <c r="P313" s="257"/>
      <c r="Q313" s="63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30.75" customHeight="1">
      <c r="A314" s="1"/>
      <c r="B314" s="109"/>
      <c r="C314" s="63"/>
      <c r="D314" s="63"/>
      <c r="E314" s="1"/>
      <c r="F314" s="63"/>
      <c r="G314" s="2"/>
      <c r="H314" s="224"/>
      <c r="I314" s="224"/>
      <c r="J314" s="224"/>
      <c r="K314" s="225"/>
      <c r="L314" s="225"/>
      <c r="M314" s="226"/>
      <c r="N314" s="226"/>
      <c r="O314" s="257"/>
      <c r="P314" s="257"/>
      <c r="Q314" s="63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30.75" customHeight="1">
      <c r="A315" s="1"/>
      <c r="B315" s="109"/>
      <c r="C315" s="63"/>
      <c r="D315" s="63"/>
      <c r="E315" s="1"/>
      <c r="F315" s="63"/>
      <c r="G315" s="2"/>
      <c r="H315" s="224"/>
      <c r="I315" s="224"/>
      <c r="J315" s="224"/>
      <c r="K315" s="225"/>
      <c r="L315" s="225"/>
      <c r="M315" s="226"/>
      <c r="N315" s="226"/>
      <c r="O315" s="257"/>
      <c r="P315" s="257"/>
      <c r="Q315" s="63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30.75" customHeight="1">
      <c r="A316" s="1"/>
      <c r="B316" s="109"/>
      <c r="C316" s="63"/>
      <c r="D316" s="63"/>
      <c r="E316" s="1"/>
      <c r="F316" s="63"/>
      <c r="G316" s="2"/>
      <c r="H316" s="224"/>
      <c r="I316" s="224"/>
      <c r="J316" s="224"/>
      <c r="K316" s="225"/>
      <c r="L316" s="225"/>
      <c r="M316" s="226"/>
      <c r="N316" s="226"/>
      <c r="O316" s="257"/>
      <c r="P316" s="257"/>
      <c r="Q316" s="63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30.75" customHeight="1">
      <c r="A317" s="1"/>
      <c r="B317" s="109"/>
      <c r="C317" s="63"/>
      <c r="D317" s="63"/>
      <c r="E317" s="1"/>
      <c r="F317" s="63"/>
      <c r="G317" s="2"/>
      <c r="H317" s="224"/>
      <c r="I317" s="224"/>
      <c r="J317" s="224"/>
      <c r="K317" s="225"/>
      <c r="L317" s="225"/>
      <c r="M317" s="226"/>
      <c r="N317" s="226"/>
      <c r="O317" s="257"/>
      <c r="P317" s="257"/>
      <c r="Q317" s="63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30.75" customHeight="1">
      <c r="A318" s="1"/>
      <c r="B318" s="109"/>
      <c r="C318" s="63"/>
      <c r="D318" s="63"/>
      <c r="E318" s="1"/>
      <c r="F318" s="63"/>
      <c r="G318" s="2"/>
      <c r="H318" s="224"/>
      <c r="I318" s="224"/>
      <c r="J318" s="224"/>
      <c r="K318" s="225"/>
      <c r="L318" s="225"/>
      <c r="M318" s="226"/>
      <c r="N318" s="226"/>
      <c r="O318" s="257"/>
      <c r="P318" s="257"/>
      <c r="Q318" s="63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30.75" customHeight="1">
      <c r="A319" s="1"/>
      <c r="B319" s="109"/>
      <c r="C319" s="63"/>
      <c r="D319" s="63"/>
      <c r="E319" s="1"/>
      <c r="F319" s="63"/>
      <c r="G319" s="2"/>
      <c r="H319" s="224"/>
      <c r="I319" s="224"/>
      <c r="J319" s="224"/>
      <c r="K319" s="225"/>
      <c r="L319" s="225"/>
      <c r="M319" s="226"/>
      <c r="N319" s="226"/>
      <c r="O319" s="257"/>
      <c r="P319" s="257"/>
      <c r="Q319" s="63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30.75" customHeight="1">
      <c r="A320" s="1"/>
      <c r="B320" s="109"/>
      <c r="C320" s="63"/>
      <c r="D320" s="63"/>
      <c r="E320" s="1"/>
      <c r="F320" s="63"/>
      <c r="G320" s="2"/>
      <c r="H320" s="224"/>
      <c r="I320" s="224"/>
      <c r="J320" s="224"/>
      <c r="K320" s="225"/>
      <c r="L320" s="225"/>
      <c r="M320" s="226"/>
      <c r="N320" s="226"/>
      <c r="O320" s="257"/>
      <c r="P320" s="257"/>
      <c r="Q320" s="63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30.75" customHeight="1">
      <c r="A321" s="1"/>
      <c r="B321" s="109"/>
      <c r="C321" s="63"/>
      <c r="D321" s="63"/>
      <c r="E321" s="1"/>
      <c r="F321" s="63"/>
      <c r="G321" s="2"/>
      <c r="H321" s="224"/>
      <c r="I321" s="224"/>
      <c r="J321" s="224"/>
      <c r="K321" s="225"/>
      <c r="L321" s="225"/>
      <c r="M321" s="226"/>
      <c r="N321" s="226"/>
      <c r="O321" s="257"/>
      <c r="P321" s="257"/>
      <c r="Q321" s="63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30.75" customHeight="1">
      <c r="A322" s="1"/>
      <c r="B322" s="109"/>
      <c r="C322" s="63"/>
      <c r="D322" s="63"/>
      <c r="E322" s="1"/>
      <c r="F322" s="63"/>
      <c r="G322" s="2"/>
      <c r="H322" s="224"/>
      <c r="I322" s="224"/>
      <c r="J322" s="224"/>
      <c r="K322" s="225"/>
      <c r="L322" s="225"/>
      <c r="M322" s="226"/>
      <c r="N322" s="226"/>
      <c r="O322" s="257"/>
      <c r="P322" s="257"/>
      <c r="Q322" s="63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30.75" customHeight="1">
      <c r="A323" s="1"/>
      <c r="B323" s="109"/>
      <c r="C323" s="63"/>
      <c r="D323" s="63"/>
      <c r="E323" s="1"/>
      <c r="F323" s="63"/>
      <c r="G323" s="2"/>
      <c r="H323" s="224"/>
      <c r="I323" s="224"/>
      <c r="J323" s="224"/>
      <c r="K323" s="225"/>
      <c r="L323" s="225"/>
      <c r="M323" s="226"/>
      <c r="N323" s="226"/>
      <c r="O323" s="257"/>
      <c r="P323" s="257"/>
      <c r="Q323" s="63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30.75" customHeight="1">
      <c r="A324" s="1"/>
      <c r="B324" s="109"/>
      <c r="C324" s="63"/>
      <c r="D324" s="63"/>
      <c r="E324" s="1"/>
      <c r="F324" s="63"/>
      <c r="G324" s="2"/>
      <c r="H324" s="224"/>
      <c r="I324" s="224"/>
      <c r="J324" s="224"/>
      <c r="K324" s="225"/>
      <c r="L324" s="225"/>
      <c r="M324" s="226"/>
      <c r="N324" s="226"/>
      <c r="O324" s="257"/>
      <c r="P324" s="257"/>
      <c r="Q324" s="63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30.75" customHeight="1">
      <c r="A325" s="1"/>
      <c r="B325" s="109"/>
      <c r="C325" s="63"/>
      <c r="D325" s="63"/>
      <c r="E325" s="1"/>
      <c r="F325" s="63"/>
      <c r="G325" s="2"/>
      <c r="H325" s="224"/>
      <c r="I325" s="224"/>
      <c r="J325" s="224"/>
      <c r="K325" s="225"/>
      <c r="L325" s="225"/>
      <c r="M325" s="226"/>
      <c r="N325" s="226"/>
      <c r="O325" s="257"/>
      <c r="P325" s="257"/>
      <c r="Q325" s="63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30.75" customHeight="1">
      <c r="A326" s="1"/>
      <c r="B326" s="109"/>
      <c r="C326" s="63"/>
      <c r="D326" s="63"/>
      <c r="E326" s="1"/>
      <c r="F326" s="63"/>
      <c r="G326" s="2"/>
      <c r="H326" s="224"/>
      <c r="I326" s="224"/>
      <c r="J326" s="224"/>
      <c r="K326" s="225"/>
      <c r="L326" s="225"/>
      <c r="M326" s="226"/>
      <c r="N326" s="226"/>
      <c r="O326" s="257"/>
      <c r="P326" s="257"/>
      <c r="Q326" s="63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30.75" customHeight="1">
      <c r="A327" s="1"/>
      <c r="B327" s="109"/>
      <c r="C327" s="63"/>
      <c r="D327" s="63"/>
      <c r="E327" s="1"/>
      <c r="F327" s="63"/>
      <c r="G327" s="2"/>
      <c r="H327" s="224"/>
      <c r="I327" s="224"/>
      <c r="J327" s="224"/>
      <c r="K327" s="225"/>
      <c r="L327" s="225"/>
      <c r="M327" s="226"/>
      <c r="N327" s="226"/>
      <c r="O327" s="257"/>
      <c r="P327" s="257"/>
      <c r="Q327" s="63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30.75" customHeight="1">
      <c r="A328" s="1"/>
      <c r="B328" s="109"/>
      <c r="C328" s="63"/>
      <c r="D328" s="63"/>
      <c r="E328" s="1"/>
      <c r="F328" s="63"/>
      <c r="G328" s="2"/>
      <c r="H328" s="224"/>
      <c r="I328" s="224"/>
      <c r="J328" s="224"/>
      <c r="K328" s="225"/>
      <c r="L328" s="225"/>
      <c r="M328" s="226"/>
      <c r="N328" s="226"/>
      <c r="O328" s="257"/>
      <c r="P328" s="257"/>
      <c r="Q328" s="63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30.75" customHeight="1">
      <c r="A329" s="1"/>
      <c r="B329" s="109"/>
      <c r="C329" s="63"/>
      <c r="D329" s="63"/>
      <c r="E329" s="1"/>
      <c r="F329" s="63"/>
      <c r="G329" s="2"/>
      <c r="H329" s="224"/>
      <c r="I329" s="224"/>
      <c r="J329" s="224"/>
      <c r="K329" s="225"/>
      <c r="L329" s="225"/>
      <c r="M329" s="226"/>
      <c r="N329" s="226"/>
      <c r="O329" s="257"/>
      <c r="P329" s="257"/>
      <c r="Q329" s="63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30.75" customHeight="1">
      <c r="A330" s="1"/>
      <c r="B330" s="109"/>
      <c r="C330" s="63"/>
      <c r="D330" s="63"/>
      <c r="E330" s="1"/>
      <c r="F330" s="63"/>
      <c r="G330" s="2"/>
      <c r="H330" s="224"/>
      <c r="I330" s="224"/>
      <c r="J330" s="224"/>
      <c r="K330" s="225"/>
      <c r="L330" s="225"/>
      <c r="M330" s="226"/>
      <c r="N330" s="226"/>
      <c r="O330" s="257"/>
      <c r="P330" s="257"/>
      <c r="Q330" s="63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30.75" customHeight="1">
      <c r="A331" s="1"/>
      <c r="B331" s="109"/>
      <c r="C331" s="63"/>
      <c r="D331" s="63"/>
      <c r="E331" s="1"/>
      <c r="F331" s="63"/>
      <c r="G331" s="2"/>
      <c r="H331" s="224"/>
      <c r="I331" s="224"/>
      <c r="J331" s="224"/>
      <c r="K331" s="225"/>
      <c r="L331" s="225"/>
      <c r="M331" s="226"/>
      <c r="N331" s="226"/>
      <c r="O331" s="257"/>
      <c r="P331" s="257"/>
      <c r="Q331" s="63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30.75" customHeight="1">
      <c r="A332" s="1"/>
      <c r="B332" s="109"/>
      <c r="C332" s="63"/>
      <c r="D332" s="63"/>
      <c r="E332" s="1"/>
      <c r="F332" s="63"/>
      <c r="G332" s="2"/>
      <c r="H332" s="224"/>
      <c r="I332" s="224"/>
      <c r="J332" s="224"/>
      <c r="K332" s="225"/>
      <c r="L332" s="225"/>
      <c r="M332" s="226"/>
      <c r="N332" s="226"/>
      <c r="O332" s="257"/>
      <c r="P332" s="257"/>
      <c r="Q332" s="63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30.75" customHeight="1">
      <c r="A333" s="1"/>
      <c r="B333" s="109"/>
      <c r="C333" s="63"/>
      <c r="D333" s="63"/>
      <c r="E333" s="1"/>
      <c r="F333" s="63"/>
      <c r="G333" s="2"/>
      <c r="H333" s="224"/>
      <c r="I333" s="224"/>
      <c r="J333" s="224"/>
      <c r="K333" s="225"/>
      <c r="L333" s="225"/>
      <c r="M333" s="226"/>
      <c r="N333" s="226"/>
      <c r="O333" s="257"/>
      <c r="P333" s="257"/>
      <c r="Q333" s="63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30.75" customHeight="1">
      <c r="A334" s="1"/>
      <c r="B334" s="109"/>
      <c r="C334" s="63"/>
      <c r="D334" s="63"/>
      <c r="E334" s="1"/>
      <c r="F334" s="63"/>
      <c r="G334" s="2"/>
      <c r="H334" s="224"/>
      <c r="I334" s="224"/>
      <c r="J334" s="224"/>
      <c r="K334" s="225"/>
      <c r="L334" s="225"/>
      <c r="M334" s="226"/>
      <c r="N334" s="226"/>
      <c r="O334" s="257"/>
      <c r="P334" s="257"/>
      <c r="Q334" s="63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30.75" customHeight="1">
      <c r="A335" s="1"/>
      <c r="B335" s="109"/>
      <c r="C335" s="63"/>
      <c r="D335" s="63"/>
      <c r="E335" s="1"/>
      <c r="F335" s="63"/>
      <c r="G335" s="2"/>
      <c r="H335" s="224"/>
      <c r="I335" s="224"/>
      <c r="J335" s="224"/>
      <c r="K335" s="225"/>
      <c r="L335" s="225"/>
      <c r="M335" s="226"/>
      <c r="N335" s="226"/>
      <c r="O335" s="257"/>
      <c r="P335" s="257"/>
      <c r="Q335" s="63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30.75" customHeight="1">
      <c r="A336" s="1"/>
      <c r="B336" s="109"/>
      <c r="C336" s="63"/>
      <c r="D336" s="63"/>
      <c r="E336" s="1"/>
      <c r="F336" s="63"/>
      <c r="G336" s="2"/>
      <c r="H336" s="224"/>
      <c r="I336" s="224"/>
      <c r="J336" s="224"/>
      <c r="K336" s="225"/>
      <c r="L336" s="225"/>
      <c r="M336" s="226"/>
      <c r="N336" s="226"/>
      <c r="O336" s="257"/>
      <c r="P336" s="257"/>
      <c r="Q336" s="63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30.75" customHeight="1">
      <c r="A337" s="1"/>
      <c r="B337" s="109"/>
      <c r="C337" s="63"/>
      <c r="D337" s="63"/>
      <c r="E337" s="1"/>
      <c r="F337" s="63"/>
      <c r="G337" s="2"/>
      <c r="H337" s="224"/>
      <c r="I337" s="224"/>
      <c r="J337" s="224"/>
      <c r="K337" s="225"/>
      <c r="L337" s="225"/>
      <c r="M337" s="226"/>
      <c r="N337" s="226"/>
      <c r="O337" s="257"/>
      <c r="P337" s="257"/>
      <c r="Q337" s="63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30.75" customHeight="1">
      <c r="A338" s="1"/>
      <c r="B338" s="109"/>
      <c r="C338" s="63"/>
      <c r="D338" s="63"/>
      <c r="E338" s="1"/>
      <c r="F338" s="63"/>
      <c r="G338" s="2"/>
      <c r="H338" s="224"/>
      <c r="I338" s="224"/>
      <c r="J338" s="224"/>
      <c r="K338" s="225"/>
      <c r="L338" s="225"/>
      <c r="M338" s="226"/>
      <c r="N338" s="226"/>
      <c r="O338" s="257"/>
      <c r="P338" s="257"/>
      <c r="Q338" s="63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30.75" customHeight="1">
      <c r="A339" s="1"/>
      <c r="B339" s="109"/>
      <c r="C339" s="63"/>
      <c r="D339" s="63"/>
      <c r="E339" s="1"/>
      <c r="F339" s="63"/>
      <c r="G339" s="2"/>
      <c r="H339" s="224"/>
      <c r="I339" s="224"/>
      <c r="J339" s="224"/>
      <c r="K339" s="225"/>
      <c r="L339" s="225"/>
      <c r="M339" s="226"/>
      <c r="N339" s="226"/>
      <c r="O339" s="257"/>
      <c r="P339" s="257"/>
      <c r="Q339" s="63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30.75" customHeight="1">
      <c r="A340" s="1"/>
      <c r="B340" s="109"/>
      <c r="C340" s="63"/>
      <c r="D340" s="63"/>
      <c r="E340" s="1"/>
      <c r="F340" s="63"/>
      <c r="G340" s="2"/>
      <c r="H340" s="224"/>
      <c r="I340" s="224"/>
      <c r="J340" s="224"/>
      <c r="K340" s="225"/>
      <c r="L340" s="225"/>
      <c r="M340" s="226"/>
      <c r="N340" s="226"/>
      <c r="O340" s="257"/>
      <c r="P340" s="257"/>
      <c r="Q340" s="63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30.75" customHeight="1">
      <c r="A341" s="1"/>
      <c r="B341" s="109"/>
      <c r="C341" s="63"/>
      <c r="D341" s="63"/>
      <c r="E341" s="1"/>
      <c r="F341" s="63"/>
      <c r="G341" s="2"/>
      <c r="H341" s="224"/>
      <c r="I341" s="224"/>
      <c r="J341" s="224"/>
      <c r="K341" s="225"/>
      <c r="L341" s="225"/>
      <c r="M341" s="226"/>
      <c r="N341" s="226"/>
      <c r="O341" s="257"/>
      <c r="P341" s="257"/>
      <c r="Q341" s="63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30.75" customHeight="1">
      <c r="A342" s="1"/>
      <c r="B342" s="109"/>
      <c r="C342" s="63"/>
      <c r="D342" s="63"/>
      <c r="E342" s="1"/>
      <c r="F342" s="63"/>
      <c r="G342" s="2"/>
      <c r="H342" s="224"/>
      <c r="I342" s="224"/>
      <c r="J342" s="224"/>
      <c r="K342" s="225"/>
      <c r="L342" s="225"/>
      <c r="M342" s="226"/>
      <c r="N342" s="226"/>
      <c r="O342" s="257"/>
      <c r="P342" s="257"/>
      <c r="Q342" s="63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30.75" customHeight="1">
      <c r="A343" s="1"/>
      <c r="B343" s="109"/>
      <c r="C343" s="63"/>
      <c r="D343" s="63"/>
      <c r="E343" s="1"/>
      <c r="F343" s="63"/>
      <c r="G343" s="2"/>
      <c r="H343" s="224"/>
      <c r="I343" s="224"/>
      <c r="J343" s="224"/>
      <c r="K343" s="225"/>
      <c r="L343" s="225"/>
      <c r="M343" s="226"/>
      <c r="N343" s="226"/>
      <c r="O343" s="257"/>
      <c r="P343" s="257"/>
      <c r="Q343" s="63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30.75" customHeight="1">
      <c r="A344" s="1"/>
      <c r="B344" s="109"/>
      <c r="C344" s="63"/>
      <c r="D344" s="63"/>
      <c r="E344" s="1"/>
      <c r="F344" s="63"/>
      <c r="G344" s="2"/>
      <c r="H344" s="224"/>
      <c r="I344" s="224"/>
      <c r="J344" s="224"/>
      <c r="K344" s="225"/>
      <c r="L344" s="225"/>
      <c r="M344" s="226"/>
      <c r="N344" s="226"/>
      <c r="O344" s="257"/>
      <c r="P344" s="257"/>
      <c r="Q344" s="63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30.75" customHeight="1">
      <c r="A345" s="1"/>
      <c r="B345" s="109"/>
      <c r="C345" s="63"/>
      <c r="D345" s="63"/>
      <c r="E345" s="1"/>
      <c r="F345" s="63"/>
      <c r="G345" s="2"/>
      <c r="H345" s="224"/>
      <c r="I345" s="224"/>
      <c r="J345" s="224"/>
      <c r="K345" s="225"/>
      <c r="L345" s="225"/>
      <c r="M345" s="226"/>
      <c r="N345" s="226"/>
      <c r="O345" s="257"/>
      <c r="P345" s="257"/>
      <c r="Q345" s="63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30.75" customHeight="1">
      <c r="A346" s="1"/>
      <c r="B346" s="109"/>
      <c r="C346" s="63"/>
      <c r="D346" s="63"/>
      <c r="E346" s="1"/>
      <c r="F346" s="63"/>
      <c r="G346" s="2"/>
      <c r="H346" s="224"/>
      <c r="I346" s="224"/>
      <c r="J346" s="224"/>
      <c r="K346" s="225"/>
      <c r="L346" s="225"/>
      <c r="M346" s="226"/>
      <c r="N346" s="226"/>
      <c r="O346" s="257"/>
      <c r="P346" s="257"/>
      <c r="Q346" s="63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30.75" customHeight="1">
      <c r="A347" s="1"/>
      <c r="B347" s="109"/>
      <c r="C347" s="63"/>
      <c r="D347" s="63"/>
      <c r="E347" s="1"/>
      <c r="F347" s="63"/>
      <c r="G347" s="2"/>
      <c r="H347" s="224"/>
      <c r="I347" s="224"/>
      <c r="J347" s="224"/>
      <c r="K347" s="225"/>
      <c r="L347" s="225"/>
      <c r="M347" s="226"/>
      <c r="N347" s="226"/>
      <c r="O347" s="257"/>
      <c r="P347" s="257"/>
      <c r="Q347" s="63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30.75" customHeight="1">
      <c r="A348" s="1"/>
      <c r="B348" s="109"/>
      <c r="C348" s="63"/>
      <c r="D348" s="63"/>
      <c r="E348" s="1"/>
      <c r="F348" s="63"/>
      <c r="G348" s="2"/>
      <c r="H348" s="224"/>
      <c r="I348" s="224"/>
      <c r="J348" s="224"/>
      <c r="K348" s="225"/>
      <c r="L348" s="225"/>
      <c r="M348" s="226"/>
      <c r="N348" s="226"/>
      <c r="O348" s="257"/>
      <c r="P348" s="257"/>
      <c r="Q348" s="63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30.75" customHeight="1">
      <c r="A349" s="1"/>
      <c r="B349" s="109"/>
      <c r="C349" s="63"/>
      <c r="D349" s="63"/>
      <c r="E349" s="1"/>
      <c r="F349" s="63"/>
      <c r="G349" s="2"/>
      <c r="H349" s="224"/>
      <c r="I349" s="224"/>
      <c r="J349" s="224"/>
      <c r="K349" s="225"/>
      <c r="L349" s="225"/>
      <c r="M349" s="226"/>
      <c r="N349" s="226"/>
      <c r="O349" s="257"/>
      <c r="P349" s="257"/>
      <c r="Q349" s="63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30.75" customHeight="1">
      <c r="A350" s="1"/>
      <c r="B350" s="109"/>
      <c r="C350" s="63"/>
      <c r="D350" s="63"/>
      <c r="E350" s="1"/>
      <c r="F350" s="63"/>
      <c r="G350" s="2"/>
      <c r="H350" s="224"/>
      <c r="I350" s="224"/>
      <c r="J350" s="224"/>
      <c r="K350" s="225"/>
      <c r="L350" s="225"/>
      <c r="M350" s="226"/>
      <c r="N350" s="226"/>
      <c r="O350" s="257"/>
      <c r="P350" s="257"/>
      <c r="Q350" s="63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30.75" customHeight="1">
      <c r="A351" s="1"/>
      <c r="B351" s="109"/>
      <c r="C351" s="63"/>
      <c r="D351" s="63"/>
      <c r="E351" s="1"/>
      <c r="F351" s="63"/>
      <c r="G351" s="2"/>
      <c r="H351" s="224"/>
      <c r="I351" s="224"/>
      <c r="J351" s="224"/>
      <c r="K351" s="225"/>
      <c r="L351" s="225"/>
      <c r="M351" s="226"/>
      <c r="N351" s="226"/>
      <c r="O351" s="257"/>
      <c r="P351" s="257"/>
      <c r="Q351" s="63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30.75" customHeight="1">
      <c r="A352" s="1"/>
      <c r="B352" s="109"/>
      <c r="C352" s="63"/>
      <c r="D352" s="63"/>
      <c r="E352" s="1"/>
      <c r="F352" s="63"/>
      <c r="G352" s="2"/>
      <c r="H352" s="224"/>
      <c r="I352" s="224"/>
      <c r="J352" s="224"/>
      <c r="K352" s="225"/>
      <c r="L352" s="225"/>
      <c r="M352" s="226"/>
      <c r="N352" s="226"/>
      <c r="O352" s="257"/>
      <c r="P352" s="257"/>
      <c r="Q352" s="63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30.75" customHeight="1">
      <c r="A353" s="1"/>
      <c r="B353" s="109"/>
      <c r="C353" s="63"/>
      <c r="D353" s="63"/>
      <c r="E353" s="1"/>
      <c r="F353" s="63"/>
      <c r="G353" s="2"/>
      <c r="H353" s="224"/>
      <c r="I353" s="224"/>
      <c r="J353" s="224"/>
      <c r="K353" s="225"/>
      <c r="L353" s="225"/>
      <c r="M353" s="226"/>
      <c r="N353" s="226"/>
      <c r="O353" s="257"/>
      <c r="P353" s="257"/>
      <c r="Q353" s="63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30.75" customHeight="1">
      <c r="A354" s="1"/>
      <c r="B354" s="109"/>
      <c r="C354" s="63"/>
      <c r="D354" s="63"/>
      <c r="E354" s="1"/>
      <c r="F354" s="63"/>
      <c r="G354" s="2"/>
      <c r="H354" s="224"/>
      <c r="I354" s="224"/>
      <c r="J354" s="224"/>
      <c r="K354" s="225"/>
      <c r="L354" s="225"/>
      <c r="M354" s="226"/>
      <c r="N354" s="226"/>
      <c r="O354" s="257"/>
      <c r="P354" s="257"/>
      <c r="Q354" s="63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30.75" customHeight="1">
      <c r="A355" s="1"/>
      <c r="B355" s="109"/>
      <c r="C355" s="63"/>
      <c r="D355" s="63"/>
      <c r="E355" s="1"/>
      <c r="F355" s="63"/>
      <c r="G355" s="2"/>
      <c r="H355" s="224"/>
      <c r="I355" s="224"/>
      <c r="J355" s="224"/>
      <c r="K355" s="225"/>
      <c r="L355" s="225"/>
      <c r="M355" s="226"/>
      <c r="N355" s="226"/>
      <c r="O355" s="257"/>
      <c r="P355" s="257"/>
      <c r="Q355" s="63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30.75" customHeight="1">
      <c r="A356" s="1"/>
      <c r="B356" s="109"/>
      <c r="C356" s="63"/>
      <c r="D356" s="63"/>
      <c r="E356" s="1"/>
      <c r="F356" s="63"/>
      <c r="G356" s="2"/>
      <c r="H356" s="224"/>
      <c r="I356" s="224"/>
      <c r="J356" s="224"/>
      <c r="K356" s="225"/>
      <c r="L356" s="225"/>
      <c r="M356" s="226"/>
      <c r="N356" s="226"/>
      <c r="O356" s="257"/>
      <c r="P356" s="257"/>
      <c r="Q356" s="63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30.75" customHeight="1">
      <c r="A357" s="1"/>
      <c r="B357" s="109"/>
      <c r="C357" s="63"/>
      <c r="D357" s="63"/>
      <c r="E357" s="1"/>
      <c r="F357" s="63"/>
      <c r="G357" s="2"/>
      <c r="H357" s="224"/>
      <c r="I357" s="224"/>
      <c r="J357" s="224"/>
      <c r="K357" s="225"/>
      <c r="L357" s="225"/>
      <c r="M357" s="226"/>
      <c r="N357" s="226"/>
      <c r="O357" s="257"/>
      <c r="P357" s="257"/>
      <c r="Q357" s="63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30.75" customHeight="1">
      <c r="A358" s="1"/>
      <c r="B358" s="109"/>
      <c r="C358" s="63"/>
      <c r="D358" s="63"/>
      <c r="E358" s="1"/>
      <c r="F358" s="63"/>
      <c r="G358" s="2"/>
      <c r="H358" s="224"/>
      <c r="I358" s="224"/>
      <c r="J358" s="224"/>
      <c r="K358" s="225"/>
      <c r="L358" s="225"/>
      <c r="M358" s="226"/>
      <c r="N358" s="226"/>
      <c r="O358" s="257"/>
      <c r="P358" s="257"/>
      <c r="Q358" s="63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30.75" customHeight="1">
      <c r="A359" s="1"/>
      <c r="B359" s="109"/>
      <c r="C359" s="63"/>
      <c r="D359" s="63"/>
      <c r="E359" s="1"/>
      <c r="F359" s="63"/>
      <c r="G359" s="2"/>
      <c r="H359" s="224"/>
      <c r="I359" s="224"/>
      <c r="J359" s="224"/>
      <c r="K359" s="225"/>
      <c r="L359" s="225"/>
      <c r="M359" s="226"/>
      <c r="N359" s="226"/>
      <c r="O359" s="257"/>
      <c r="P359" s="257"/>
      <c r="Q359" s="63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30.75" customHeight="1">
      <c r="A360" s="1"/>
      <c r="B360" s="109"/>
      <c r="C360" s="63"/>
      <c r="D360" s="63"/>
      <c r="E360" s="1"/>
      <c r="F360" s="63"/>
      <c r="G360" s="2"/>
      <c r="H360" s="224"/>
      <c r="I360" s="224"/>
      <c r="J360" s="224"/>
      <c r="K360" s="225"/>
      <c r="L360" s="225"/>
      <c r="M360" s="226"/>
      <c r="N360" s="226"/>
      <c r="O360" s="257"/>
      <c r="P360" s="257"/>
      <c r="Q360" s="63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30.75" customHeight="1">
      <c r="A361" s="1"/>
      <c r="B361" s="109"/>
      <c r="C361" s="63"/>
      <c r="D361" s="63"/>
      <c r="E361" s="1"/>
      <c r="F361" s="63"/>
      <c r="G361" s="2"/>
      <c r="H361" s="224"/>
      <c r="I361" s="224"/>
      <c r="J361" s="224"/>
      <c r="K361" s="225"/>
      <c r="L361" s="225"/>
      <c r="M361" s="226"/>
      <c r="N361" s="226"/>
      <c r="O361" s="257"/>
      <c r="P361" s="257"/>
      <c r="Q361" s="63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30.75" customHeight="1">
      <c r="A362" s="1"/>
      <c r="B362" s="109"/>
      <c r="C362" s="63"/>
      <c r="D362" s="63"/>
      <c r="E362" s="1"/>
      <c r="F362" s="63"/>
      <c r="G362" s="2"/>
      <c r="H362" s="224"/>
      <c r="I362" s="224"/>
      <c r="J362" s="224"/>
      <c r="K362" s="225"/>
      <c r="L362" s="225"/>
      <c r="M362" s="226"/>
      <c r="N362" s="226"/>
      <c r="O362" s="257"/>
      <c r="P362" s="257"/>
      <c r="Q362" s="63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30.75" customHeight="1">
      <c r="A363" s="1"/>
      <c r="B363" s="109"/>
      <c r="C363" s="63"/>
      <c r="D363" s="63"/>
      <c r="E363" s="1"/>
      <c r="F363" s="63"/>
      <c r="G363" s="2"/>
      <c r="H363" s="224"/>
      <c r="I363" s="224"/>
      <c r="J363" s="224"/>
      <c r="K363" s="225"/>
      <c r="L363" s="225"/>
      <c r="M363" s="226"/>
      <c r="N363" s="226"/>
      <c r="O363" s="257"/>
      <c r="P363" s="257"/>
      <c r="Q363" s="63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30.75" customHeight="1">
      <c r="A364" s="1"/>
      <c r="B364" s="109"/>
      <c r="C364" s="63"/>
      <c r="D364" s="63"/>
      <c r="E364" s="1"/>
      <c r="F364" s="63"/>
      <c r="G364" s="2"/>
      <c r="H364" s="224"/>
      <c r="I364" s="224"/>
      <c r="J364" s="224"/>
      <c r="K364" s="225"/>
      <c r="L364" s="225"/>
      <c r="M364" s="226"/>
      <c r="N364" s="226"/>
      <c r="O364" s="257"/>
      <c r="P364" s="257"/>
      <c r="Q364" s="63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30.75" customHeight="1">
      <c r="A365" s="1"/>
      <c r="B365" s="109"/>
      <c r="C365" s="63"/>
      <c r="D365" s="63"/>
      <c r="E365" s="1"/>
      <c r="F365" s="63"/>
      <c r="G365" s="2"/>
      <c r="H365" s="224"/>
      <c r="I365" s="224"/>
      <c r="J365" s="224"/>
      <c r="K365" s="225"/>
      <c r="L365" s="225"/>
      <c r="M365" s="226"/>
      <c r="N365" s="226"/>
      <c r="O365" s="257"/>
      <c r="P365" s="257"/>
      <c r="Q365" s="63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30.75" customHeight="1">
      <c r="A366" s="1"/>
      <c r="B366" s="109"/>
      <c r="C366" s="63"/>
      <c r="D366" s="63"/>
      <c r="E366" s="1"/>
      <c r="F366" s="63"/>
      <c r="G366" s="2"/>
      <c r="H366" s="224"/>
      <c r="I366" s="224"/>
      <c r="J366" s="224"/>
      <c r="K366" s="225"/>
      <c r="L366" s="225"/>
      <c r="M366" s="226"/>
      <c r="N366" s="226"/>
      <c r="O366" s="257"/>
      <c r="P366" s="257"/>
      <c r="Q366" s="63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30.75" customHeight="1">
      <c r="A367" s="1"/>
      <c r="B367" s="109"/>
      <c r="C367" s="63"/>
      <c r="D367" s="63"/>
      <c r="E367" s="1"/>
      <c r="F367" s="63"/>
      <c r="G367" s="2"/>
      <c r="H367" s="224"/>
      <c r="I367" s="224"/>
      <c r="J367" s="224"/>
      <c r="K367" s="225"/>
      <c r="L367" s="225"/>
      <c r="M367" s="226"/>
      <c r="N367" s="226"/>
      <c r="O367" s="257"/>
      <c r="P367" s="257"/>
      <c r="Q367" s="63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30.75" customHeight="1">
      <c r="A368" s="1"/>
      <c r="B368" s="109"/>
      <c r="C368" s="63"/>
      <c r="D368" s="63"/>
      <c r="E368" s="1"/>
      <c r="F368" s="63"/>
      <c r="G368" s="2"/>
      <c r="H368" s="224"/>
      <c r="I368" s="224"/>
      <c r="J368" s="224"/>
      <c r="K368" s="225"/>
      <c r="L368" s="225"/>
      <c r="M368" s="226"/>
      <c r="N368" s="226"/>
      <c r="O368" s="257"/>
      <c r="P368" s="257"/>
      <c r="Q368" s="63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30.75" customHeight="1">
      <c r="A369" s="1"/>
      <c r="B369" s="109"/>
      <c r="C369" s="63"/>
      <c r="D369" s="63"/>
      <c r="E369" s="1"/>
      <c r="F369" s="63"/>
      <c r="G369" s="2"/>
      <c r="H369" s="224"/>
      <c r="I369" s="224"/>
      <c r="J369" s="224"/>
      <c r="K369" s="225"/>
      <c r="L369" s="225"/>
      <c r="M369" s="226"/>
      <c r="N369" s="226"/>
      <c r="O369" s="257"/>
      <c r="P369" s="257"/>
      <c r="Q369" s="63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30.75" customHeight="1">
      <c r="A370" s="1"/>
      <c r="B370" s="109"/>
      <c r="C370" s="63"/>
      <c r="D370" s="63"/>
      <c r="E370" s="1"/>
      <c r="F370" s="63"/>
      <c r="G370" s="2"/>
      <c r="H370" s="224"/>
      <c r="I370" s="224"/>
      <c r="J370" s="224"/>
      <c r="K370" s="225"/>
      <c r="L370" s="225"/>
      <c r="M370" s="226"/>
      <c r="N370" s="226"/>
      <c r="O370" s="257"/>
      <c r="P370" s="257"/>
      <c r="Q370" s="63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30.75" customHeight="1">
      <c r="A371" s="1"/>
      <c r="B371" s="109"/>
      <c r="C371" s="63"/>
      <c r="D371" s="63"/>
      <c r="E371" s="1"/>
      <c r="F371" s="63"/>
      <c r="G371" s="2"/>
      <c r="H371" s="224"/>
      <c r="I371" s="224"/>
      <c r="J371" s="224"/>
      <c r="K371" s="225"/>
      <c r="L371" s="225"/>
      <c r="M371" s="226"/>
      <c r="N371" s="226"/>
      <c r="O371" s="257"/>
      <c r="P371" s="257"/>
      <c r="Q371" s="63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30.75" customHeight="1">
      <c r="A372" s="1"/>
      <c r="B372" s="109"/>
      <c r="C372" s="63"/>
      <c r="D372" s="63"/>
      <c r="E372" s="1"/>
      <c r="F372" s="63"/>
      <c r="G372" s="2"/>
      <c r="H372" s="224"/>
      <c r="I372" s="224"/>
      <c r="J372" s="224"/>
      <c r="K372" s="225"/>
      <c r="L372" s="225"/>
      <c r="M372" s="226"/>
      <c r="N372" s="226"/>
      <c r="O372" s="257"/>
      <c r="P372" s="257"/>
      <c r="Q372" s="63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30.75" customHeight="1">
      <c r="A373" s="1"/>
      <c r="B373" s="109"/>
      <c r="C373" s="63"/>
      <c r="D373" s="63"/>
      <c r="E373" s="1"/>
      <c r="F373" s="63"/>
      <c r="G373" s="2"/>
      <c r="H373" s="224"/>
      <c r="I373" s="224"/>
      <c r="J373" s="224"/>
      <c r="K373" s="225"/>
      <c r="L373" s="225"/>
      <c r="M373" s="226"/>
      <c r="N373" s="226"/>
      <c r="O373" s="257"/>
      <c r="P373" s="257"/>
      <c r="Q373" s="63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30.75" customHeight="1">
      <c r="A374" s="1"/>
      <c r="B374" s="109"/>
      <c r="C374" s="63"/>
      <c r="D374" s="63"/>
      <c r="E374" s="1"/>
      <c r="F374" s="63"/>
      <c r="G374" s="2"/>
      <c r="H374" s="224"/>
      <c r="I374" s="224"/>
      <c r="J374" s="224"/>
      <c r="K374" s="225"/>
      <c r="L374" s="225"/>
      <c r="M374" s="226"/>
      <c r="N374" s="226"/>
      <c r="O374" s="257"/>
      <c r="P374" s="257"/>
      <c r="Q374" s="63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30.75" customHeight="1">
      <c r="A375" s="1"/>
      <c r="B375" s="109"/>
      <c r="C375" s="63"/>
      <c r="D375" s="63"/>
      <c r="E375" s="1"/>
      <c r="F375" s="63"/>
      <c r="G375" s="2"/>
      <c r="H375" s="224"/>
      <c r="I375" s="224"/>
      <c r="J375" s="224"/>
      <c r="K375" s="225"/>
      <c r="L375" s="225"/>
      <c r="M375" s="226"/>
      <c r="N375" s="226"/>
      <c r="O375" s="257"/>
      <c r="P375" s="257"/>
      <c r="Q375" s="63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30.75" customHeight="1">
      <c r="A376" s="1"/>
      <c r="B376" s="109"/>
      <c r="C376" s="63"/>
      <c r="D376" s="63"/>
      <c r="E376" s="1"/>
      <c r="F376" s="63"/>
      <c r="G376" s="2"/>
      <c r="H376" s="224"/>
      <c r="I376" s="224"/>
      <c r="J376" s="224"/>
      <c r="K376" s="225"/>
      <c r="L376" s="225"/>
      <c r="M376" s="226"/>
      <c r="N376" s="226"/>
      <c r="O376" s="257"/>
      <c r="P376" s="257"/>
      <c r="Q376" s="63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30.75" customHeight="1">
      <c r="A377" s="1"/>
      <c r="B377" s="109"/>
      <c r="C377" s="63"/>
      <c r="D377" s="63"/>
      <c r="E377" s="1"/>
      <c r="F377" s="63"/>
      <c r="G377" s="2"/>
      <c r="H377" s="224"/>
      <c r="I377" s="224"/>
      <c r="J377" s="224"/>
      <c r="K377" s="225"/>
      <c r="L377" s="225"/>
      <c r="M377" s="226"/>
      <c r="N377" s="226"/>
      <c r="O377" s="257"/>
      <c r="P377" s="257"/>
      <c r="Q377" s="63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30.75" customHeight="1">
      <c r="A378" s="1"/>
      <c r="B378" s="109"/>
      <c r="C378" s="63"/>
      <c r="D378" s="63"/>
      <c r="E378" s="1"/>
      <c r="F378" s="63"/>
      <c r="G378" s="2"/>
      <c r="H378" s="224"/>
      <c r="I378" s="224"/>
      <c r="J378" s="224"/>
      <c r="K378" s="225"/>
      <c r="L378" s="225"/>
      <c r="M378" s="226"/>
      <c r="N378" s="226"/>
      <c r="O378" s="257"/>
      <c r="P378" s="257"/>
      <c r="Q378" s="63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30.75" customHeight="1">
      <c r="A379" s="1"/>
      <c r="B379" s="109"/>
      <c r="C379" s="63"/>
      <c r="D379" s="63"/>
      <c r="E379" s="1"/>
      <c r="F379" s="63"/>
      <c r="G379" s="2"/>
      <c r="H379" s="224"/>
      <c r="I379" s="224"/>
      <c r="J379" s="224"/>
      <c r="K379" s="225"/>
      <c r="L379" s="225"/>
      <c r="M379" s="226"/>
      <c r="N379" s="226"/>
      <c r="O379" s="257"/>
      <c r="P379" s="257"/>
      <c r="Q379" s="63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30.75" customHeight="1">
      <c r="A380" s="1"/>
      <c r="B380" s="109"/>
      <c r="C380" s="63"/>
      <c r="D380" s="63"/>
      <c r="E380" s="1"/>
      <c r="F380" s="63"/>
      <c r="G380" s="2"/>
      <c r="H380" s="224"/>
      <c r="I380" s="224"/>
      <c r="J380" s="224"/>
      <c r="K380" s="225"/>
      <c r="L380" s="225"/>
      <c r="M380" s="226"/>
      <c r="N380" s="226"/>
      <c r="O380" s="257"/>
      <c r="P380" s="257"/>
      <c r="Q380" s="63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30.75" customHeight="1">
      <c r="A381" s="1"/>
      <c r="B381" s="109"/>
      <c r="C381" s="63"/>
      <c r="D381" s="63"/>
      <c r="E381" s="1"/>
      <c r="F381" s="63"/>
      <c r="G381" s="2"/>
      <c r="H381" s="224"/>
      <c r="I381" s="224"/>
      <c r="J381" s="224"/>
      <c r="K381" s="225"/>
      <c r="L381" s="225"/>
      <c r="M381" s="226"/>
      <c r="N381" s="226"/>
      <c r="O381" s="257"/>
      <c r="P381" s="257"/>
      <c r="Q381" s="63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30.75" customHeight="1">
      <c r="A382" s="1"/>
      <c r="B382" s="109"/>
      <c r="C382" s="63"/>
      <c r="D382" s="63"/>
      <c r="E382" s="1"/>
      <c r="F382" s="63"/>
      <c r="G382" s="2"/>
      <c r="H382" s="224"/>
      <c r="I382" s="224"/>
      <c r="J382" s="224"/>
      <c r="K382" s="225"/>
      <c r="L382" s="225"/>
      <c r="M382" s="226"/>
      <c r="N382" s="226"/>
      <c r="O382" s="257"/>
      <c r="P382" s="257"/>
      <c r="Q382" s="63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30.75" customHeight="1">
      <c r="A383" s="1"/>
      <c r="B383" s="109"/>
      <c r="C383" s="63"/>
      <c r="D383" s="63"/>
      <c r="E383" s="1"/>
      <c r="F383" s="63"/>
      <c r="G383" s="2"/>
      <c r="H383" s="224"/>
      <c r="I383" s="224"/>
      <c r="J383" s="224"/>
      <c r="K383" s="225"/>
      <c r="L383" s="225"/>
      <c r="M383" s="226"/>
      <c r="N383" s="226"/>
      <c r="O383" s="257"/>
      <c r="P383" s="257"/>
      <c r="Q383" s="63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30.75" customHeight="1">
      <c r="A384" s="1"/>
      <c r="B384" s="109"/>
      <c r="C384" s="63"/>
      <c r="D384" s="63"/>
      <c r="E384" s="1"/>
      <c r="F384" s="63"/>
      <c r="G384" s="2"/>
      <c r="H384" s="224"/>
      <c r="I384" s="224"/>
      <c r="J384" s="224"/>
      <c r="K384" s="225"/>
      <c r="L384" s="225"/>
      <c r="M384" s="226"/>
      <c r="N384" s="226"/>
      <c r="O384" s="257"/>
      <c r="P384" s="257"/>
      <c r="Q384" s="63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30.75" customHeight="1">
      <c r="A385" s="1"/>
      <c r="B385" s="109"/>
      <c r="C385" s="63"/>
      <c r="D385" s="63"/>
      <c r="E385" s="1"/>
      <c r="F385" s="63"/>
      <c r="G385" s="2"/>
      <c r="H385" s="224"/>
      <c r="I385" s="224"/>
      <c r="J385" s="224"/>
      <c r="K385" s="225"/>
      <c r="L385" s="225"/>
      <c r="M385" s="226"/>
      <c r="N385" s="226"/>
      <c r="O385" s="257"/>
      <c r="P385" s="257"/>
      <c r="Q385" s="63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30.75" customHeight="1">
      <c r="A386" s="1"/>
      <c r="B386" s="109"/>
      <c r="C386" s="63"/>
      <c r="D386" s="63"/>
      <c r="E386" s="1"/>
      <c r="F386" s="63"/>
      <c r="G386" s="2"/>
      <c r="H386" s="224"/>
      <c r="I386" s="224"/>
      <c r="J386" s="224"/>
      <c r="K386" s="225"/>
      <c r="L386" s="225"/>
      <c r="M386" s="226"/>
      <c r="N386" s="226"/>
      <c r="O386" s="257"/>
      <c r="P386" s="257"/>
      <c r="Q386" s="63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30.75" customHeight="1">
      <c r="A387" s="1"/>
      <c r="B387" s="109"/>
      <c r="C387" s="63"/>
      <c r="D387" s="63"/>
      <c r="E387" s="1"/>
      <c r="F387" s="63"/>
      <c r="G387" s="2"/>
      <c r="H387" s="224"/>
      <c r="I387" s="224"/>
      <c r="J387" s="224"/>
      <c r="K387" s="225"/>
      <c r="L387" s="225"/>
      <c r="M387" s="226"/>
      <c r="N387" s="226"/>
      <c r="O387" s="257"/>
      <c r="P387" s="257"/>
      <c r="Q387" s="63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30.75" customHeight="1">
      <c r="A388" s="1"/>
      <c r="B388" s="109"/>
      <c r="C388" s="63"/>
      <c r="D388" s="63"/>
      <c r="E388" s="1"/>
      <c r="F388" s="63"/>
      <c r="G388" s="2"/>
      <c r="H388" s="224"/>
      <c r="I388" s="224"/>
      <c r="J388" s="224"/>
      <c r="K388" s="225"/>
      <c r="L388" s="225"/>
      <c r="M388" s="226"/>
      <c r="N388" s="226"/>
      <c r="O388" s="257"/>
      <c r="P388" s="257"/>
      <c r="Q388" s="63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30.75" customHeight="1">
      <c r="A389" s="1"/>
      <c r="B389" s="109"/>
      <c r="C389" s="63"/>
      <c r="D389" s="63"/>
      <c r="E389" s="1"/>
      <c r="F389" s="63"/>
      <c r="G389" s="2"/>
      <c r="H389" s="224"/>
      <c r="I389" s="224"/>
      <c r="J389" s="224"/>
      <c r="K389" s="225"/>
      <c r="L389" s="225"/>
      <c r="M389" s="226"/>
      <c r="N389" s="226"/>
      <c r="O389" s="257"/>
      <c r="P389" s="257"/>
      <c r="Q389" s="63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30.75" customHeight="1">
      <c r="A390" s="1"/>
      <c r="B390" s="109"/>
      <c r="C390" s="63"/>
      <c r="D390" s="63"/>
      <c r="E390" s="1"/>
      <c r="F390" s="63"/>
      <c r="G390" s="2"/>
      <c r="H390" s="224"/>
      <c r="I390" s="224"/>
      <c r="J390" s="224"/>
      <c r="K390" s="225"/>
      <c r="L390" s="225"/>
      <c r="M390" s="226"/>
      <c r="N390" s="226"/>
      <c r="O390" s="257"/>
      <c r="P390" s="257"/>
      <c r="Q390" s="63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30.75" customHeight="1">
      <c r="A391" s="1"/>
      <c r="B391" s="109"/>
      <c r="C391" s="63"/>
      <c r="D391" s="63"/>
      <c r="E391" s="1"/>
      <c r="F391" s="63"/>
      <c r="G391" s="2"/>
      <c r="H391" s="224"/>
      <c r="I391" s="224"/>
      <c r="J391" s="224"/>
      <c r="K391" s="225"/>
      <c r="L391" s="225"/>
      <c r="M391" s="226"/>
      <c r="N391" s="226"/>
      <c r="O391" s="257"/>
      <c r="P391" s="257"/>
      <c r="Q391" s="63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30.75" customHeight="1">
      <c r="A392" s="1"/>
      <c r="B392" s="109"/>
      <c r="C392" s="63"/>
      <c r="D392" s="63"/>
      <c r="E392" s="1"/>
      <c r="F392" s="63"/>
      <c r="G392" s="2"/>
      <c r="H392" s="224"/>
      <c r="I392" s="224"/>
      <c r="J392" s="224"/>
      <c r="K392" s="225"/>
      <c r="L392" s="225"/>
      <c r="M392" s="226"/>
      <c r="N392" s="226"/>
      <c r="O392" s="257"/>
      <c r="P392" s="257"/>
      <c r="Q392" s="63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30.75" customHeight="1">
      <c r="A393" s="1"/>
      <c r="B393" s="109"/>
      <c r="C393" s="63"/>
      <c r="D393" s="63"/>
      <c r="E393" s="1"/>
      <c r="F393" s="63"/>
      <c r="G393" s="2"/>
      <c r="H393" s="224"/>
      <c r="I393" s="224"/>
      <c r="J393" s="224"/>
      <c r="K393" s="225"/>
      <c r="L393" s="225"/>
      <c r="M393" s="226"/>
      <c r="N393" s="226"/>
      <c r="O393" s="257"/>
      <c r="P393" s="257"/>
      <c r="Q393" s="63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30.75" customHeight="1">
      <c r="A394" s="1"/>
      <c r="B394" s="109"/>
      <c r="C394" s="63"/>
      <c r="D394" s="63"/>
      <c r="E394" s="1"/>
      <c r="F394" s="63"/>
      <c r="G394" s="2"/>
      <c r="H394" s="224"/>
      <c r="I394" s="224"/>
      <c r="J394" s="224"/>
      <c r="K394" s="225"/>
      <c r="L394" s="225"/>
      <c r="M394" s="226"/>
      <c r="N394" s="226"/>
      <c r="O394" s="257"/>
      <c r="P394" s="257"/>
      <c r="Q394" s="63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30.75" customHeight="1">
      <c r="A395" s="1"/>
      <c r="B395" s="109"/>
      <c r="C395" s="63"/>
      <c r="D395" s="63"/>
      <c r="E395" s="1"/>
      <c r="F395" s="63"/>
      <c r="G395" s="2"/>
      <c r="H395" s="224"/>
      <c r="I395" s="224"/>
      <c r="J395" s="224"/>
      <c r="K395" s="225"/>
      <c r="L395" s="225"/>
      <c r="M395" s="226"/>
      <c r="N395" s="226"/>
      <c r="O395" s="257"/>
      <c r="P395" s="257"/>
      <c r="Q395" s="63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30.75" customHeight="1">
      <c r="A396" s="1"/>
      <c r="B396" s="109"/>
      <c r="C396" s="63"/>
      <c r="D396" s="63"/>
      <c r="E396" s="1"/>
      <c r="F396" s="63"/>
      <c r="G396" s="2"/>
      <c r="H396" s="224"/>
      <c r="I396" s="224"/>
      <c r="J396" s="224"/>
      <c r="K396" s="225"/>
      <c r="L396" s="225"/>
      <c r="M396" s="226"/>
      <c r="N396" s="226"/>
      <c r="O396" s="257"/>
      <c r="P396" s="257"/>
      <c r="Q396" s="63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30.75" customHeight="1">
      <c r="A397" s="1"/>
      <c r="B397" s="109"/>
      <c r="C397" s="63"/>
      <c r="D397" s="63"/>
      <c r="E397" s="1"/>
      <c r="F397" s="63"/>
      <c r="G397" s="2"/>
      <c r="H397" s="224"/>
      <c r="I397" s="224"/>
      <c r="J397" s="224"/>
      <c r="K397" s="225"/>
      <c r="L397" s="225"/>
      <c r="M397" s="226"/>
      <c r="N397" s="226"/>
      <c r="O397" s="257"/>
      <c r="P397" s="257"/>
      <c r="Q397" s="63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30.75" customHeight="1">
      <c r="A398" s="1"/>
      <c r="B398" s="109"/>
      <c r="C398" s="63"/>
      <c r="D398" s="63"/>
      <c r="E398" s="1"/>
      <c r="F398" s="63"/>
      <c r="G398" s="2"/>
      <c r="H398" s="224"/>
      <c r="I398" s="224"/>
      <c r="J398" s="224"/>
      <c r="K398" s="225"/>
      <c r="L398" s="225"/>
      <c r="M398" s="226"/>
      <c r="N398" s="226"/>
      <c r="O398" s="257"/>
      <c r="P398" s="257"/>
      <c r="Q398" s="63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30.75" customHeight="1">
      <c r="A399" s="1"/>
      <c r="B399" s="109"/>
      <c r="C399" s="63"/>
      <c r="D399" s="63"/>
      <c r="E399" s="1"/>
      <c r="F399" s="63"/>
      <c r="G399" s="2"/>
      <c r="H399" s="224"/>
      <c r="I399" s="224"/>
      <c r="J399" s="224"/>
      <c r="K399" s="225"/>
      <c r="L399" s="225"/>
      <c r="M399" s="226"/>
      <c r="N399" s="226"/>
      <c r="O399" s="257"/>
      <c r="P399" s="257"/>
      <c r="Q399" s="63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30.75" customHeight="1">
      <c r="A400" s="1"/>
      <c r="B400" s="109"/>
      <c r="C400" s="63"/>
      <c r="D400" s="63"/>
      <c r="E400" s="1"/>
      <c r="F400" s="63"/>
      <c r="G400" s="2"/>
      <c r="H400" s="224"/>
      <c r="I400" s="224"/>
      <c r="J400" s="224"/>
      <c r="K400" s="225"/>
      <c r="L400" s="225"/>
      <c r="M400" s="226"/>
      <c r="N400" s="226"/>
      <c r="O400" s="257"/>
      <c r="P400" s="257"/>
      <c r="Q400" s="63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30.75" customHeight="1">
      <c r="A401" s="1"/>
      <c r="B401" s="109"/>
      <c r="C401" s="63"/>
      <c r="D401" s="63"/>
      <c r="E401" s="1"/>
      <c r="F401" s="63"/>
      <c r="G401" s="2"/>
      <c r="H401" s="224"/>
      <c r="I401" s="224"/>
      <c r="J401" s="224"/>
      <c r="K401" s="225"/>
      <c r="L401" s="225"/>
      <c r="M401" s="226"/>
      <c r="N401" s="226"/>
      <c r="O401" s="257"/>
      <c r="P401" s="257"/>
      <c r="Q401" s="63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30.75" customHeight="1">
      <c r="A402" s="1"/>
      <c r="B402" s="109"/>
      <c r="C402" s="63"/>
      <c r="D402" s="63"/>
      <c r="E402" s="1"/>
      <c r="F402" s="63"/>
      <c r="G402" s="2"/>
      <c r="H402" s="224"/>
      <c r="I402" s="224"/>
      <c r="J402" s="224"/>
      <c r="K402" s="225"/>
      <c r="L402" s="225"/>
      <c r="M402" s="226"/>
      <c r="N402" s="226"/>
      <c r="O402" s="257"/>
      <c r="P402" s="257"/>
      <c r="Q402" s="63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30.75" customHeight="1">
      <c r="A403" s="1"/>
      <c r="B403" s="109"/>
      <c r="C403" s="63"/>
      <c r="D403" s="63"/>
      <c r="E403" s="1"/>
      <c r="F403" s="63"/>
      <c r="G403" s="2"/>
      <c r="H403" s="224"/>
      <c r="I403" s="224"/>
      <c r="J403" s="224"/>
      <c r="K403" s="225"/>
      <c r="L403" s="225"/>
      <c r="M403" s="226"/>
      <c r="N403" s="226"/>
      <c r="O403" s="257"/>
      <c r="P403" s="257"/>
      <c r="Q403" s="63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30.75" customHeight="1">
      <c r="A404" s="1"/>
      <c r="B404" s="109"/>
      <c r="C404" s="63"/>
      <c r="D404" s="63"/>
      <c r="E404" s="1"/>
      <c r="F404" s="63"/>
      <c r="G404" s="2"/>
      <c r="H404" s="224"/>
      <c r="I404" s="224"/>
      <c r="J404" s="224"/>
      <c r="K404" s="225"/>
      <c r="L404" s="225"/>
      <c r="M404" s="226"/>
      <c r="N404" s="226"/>
      <c r="O404" s="257"/>
      <c r="P404" s="257"/>
      <c r="Q404" s="63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30.75" customHeight="1">
      <c r="A405" s="1"/>
      <c r="B405" s="109"/>
      <c r="C405" s="63"/>
      <c r="D405" s="63"/>
      <c r="E405" s="1"/>
      <c r="F405" s="63"/>
      <c r="G405" s="2"/>
      <c r="H405" s="224"/>
      <c r="I405" s="224"/>
      <c r="J405" s="224"/>
      <c r="K405" s="225"/>
      <c r="L405" s="225"/>
      <c r="M405" s="226"/>
      <c r="N405" s="226"/>
      <c r="O405" s="257"/>
      <c r="P405" s="257"/>
      <c r="Q405" s="63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30.75" customHeight="1">
      <c r="A406" s="1"/>
      <c r="B406" s="109"/>
      <c r="C406" s="63"/>
      <c r="D406" s="63"/>
      <c r="E406" s="1"/>
      <c r="F406" s="63"/>
      <c r="G406" s="2"/>
      <c r="H406" s="224"/>
      <c r="I406" s="224"/>
      <c r="J406" s="224"/>
      <c r="K406" s="225"/>
      <c r="L406" s="225"/>
      <c r="M406" s="226"/>
      <c r="N406" s="226"/>
      <c r="O406" s="257"/>
      <c r="P406" s="257"/>
      <c r="Q406" s="63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30.75" customHeight="1">
      <c r="A407" s="1"/>
      <c r="B407" s="109"/>
      <c r="C407" s="63"/>
      <c r="D407" s="63"/>
      <c r="E407" s="1"/>
      <c r="F407" s="63"/>
      <c r="G407" s="2"/>
      <c r="H407" s="224"/>
      <c r="I407" s="224"/>
      <c r="J407" s="224"/>
      <c r="K407" s="225"/>
      <c r="L407" s="225"/>
      <c r="M407" s="226"/>
      <c r="N407" s="226"/>
      <c r="O407" s="257"/>
      <c r="P407" s="257"/>
      <c r="Q407" s="63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30.75" customHeight="1">
      <c r="A408" s="1"/>
      <c r="B408" s="109"/>
      <c r="C408" s="63"/>
      <c r="D408" s="63"/>
      <c r="E408" s="1"/>
      <c r="F408" s="63"/>
      <c r="G408" s="2"/>
      <c r="H408" s="224"/>
      <c r="I408" s="224"/>
      <c r="J408" s="224"/>
      <c r="K408" s="225"/>
      <c r="L408" s="225"/>
      <c r="M408" s="226"/>
      <c r="N408" s="226"/>
      <c r="O408" s="257"/>
      <c r="P408" s="257"/>
      <c r="Q408" s="63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30.75" customHeight="1">
      <c r="A409" s="1"/>
      <c r="B409" s="109"/>
      <c r="C409" s="63"/>
      <c r="D409" s="63"/>
      <c r="E409" s="1"/>
      <c r="F409" s="63"/>
      <c r="G409" s="2"/>
      <c r="H409" s="224"/>
      <c r="I409" s="224"/>
      <c r="J409" s="224"/>
      <c r="K409" s="225"/>
      <c r="L409" s="225"/>
      <c r="M409" s="226"/>
      <c r="N409" s="226"/>
      <c r="O409" s="257"/>
      <c r="P409" s="257"/>
      <c r="Q409" s="63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30.75" customHeight="1">
      <c r="A410" s="1"/>
      <c r="B410" s="109"/>
      <c r="C410" s="63"/>
      <c r="D410" s="63"/>
      <c r="E410" s="1"/>
      <c r="F410" s="63"/>
      <c r="G410" s="2"/>
      <c r="H410" s="224"/>
      <c r="I410" s="224"/>
      <c r="J410" s="224"/>
      <c r="K410" s="225"/>
      <c r="L410" s="225"/>
      <c r="M410" s="226"/>
      <c r="N410" s="226"/>
      <c r="O410" s="257"/>
      <c r="P410" s="257"/>
      <c r="Q410" s="63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30.75" customHeight="1">
      <c r="A411" s="1"/>
      <c r="B411" s="109"/>
      <c r="C411" s="63"/>
      <c r="D411" s="63"/>
      <c r="E411" s="1"/>
      <c r="F411" s="63"/>
      <c r="G411" s="2"/>
      <c r="H411" s="224"/>
      <c r="I411" s="224"/>
      <c r="J411" s="224"/>
      <c r="K411" s="225"/>
      <c r="L411" s="225"/>
      <c r="M411" s="226"/>
      <c r="N411" s="226"/>
      <c r="O411" s="257"/>
      <c r="P411" s="257"/>
      <c r="Q411" s="63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30.75" customHeight="1">
      <c r="A412" s="1"/>
      <c r="B412" s="109"/>
      <c r="C412" s="63"/>
      <c r="D412" s="63"/>
      <c r="E412" s="1"/>
      <c r="F412" s="63"/>
      <c r="G412" s="2"/>
      <c r="H412" s="224"/>
      <c r="I412" s="224"/>
      <c r="J412" s="224"/>
      <c r="K412" s="225"/>
      <c r="L412" s="225"/>
      <c r="M412" s="226"/>
      <c r="N412" s="226"/>
      <c r="O412" s="257"/>
      <c r="P412" s="257"/>
      <c r="Q412" s="63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30.75" customHeight="1">
      <c r="A413" s="1"/>
      <c r="B413" s="109"/>
      <c r="C413" s="63"/>
      <c r="D413" s="63"/>
      <c r="E413" s="1"/>
      <c r="F413" s="63"/>
      <c r="G413" s="2"/>
      <c r="H413" s="224"/>
      <c r="I413" s="224"/>
      <c r="J413" s="224"/>
      <c r="K413" s="225"/>
      <c r="L413" s="225"/>
      <c r="M413" s="226"/>
      <c r="N413" s="226"/>
      <c r="O413" s="257"/>
      <c r="P413" s="257"/>
      <c r="Q413" s="63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30.75" customHeight="1">
      <c r="A414" s="1"/>
      <c r="B414" s="109"/>
      <c r="C414" s="63"/>
      <c r="D414" s="63"/>
      <c r="E414" s="1"/>
      <c r="F414" s="63"/>
      <c r="G414" s="2"/>
      <c r="H414" s="224"/>
      <c r="I414" s="224"/>
      <c r="J414" s="224"/>
      <c r="K414" s="225"/>
      <c r="L414" s="225"/>
      <c r="M414" s="226"/>
      <c r="N414" s="226"/>
      <c r="O414" s="257"/>
      <c r="P414" s="257"/>
      <c r="Q414" s="63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30.75" customHeight="1">
      <c r="A415" s="1"/>
      <c r="B415" s="109"/>
      <c r="C415" s="63"/>
      <c r="D415" s="63"/>
      <c r="E415" s="1"/>
      <c r="F415" s="63"/>
      <c r="G415" s="2"/>
      <c r="H415" s="224"/>
      <c r="I415" s="224"/>
      <c r="J415" s="224"/>
      <c r="K415" s="225"/>
      <c r="L415" s="225"/>
      <c r="M415" s="226"/>
      <c r="N415" s="226"/>
      <c r="O415" s="257"/>
      <c r="P415" s="257"/>
      <c r="Q415" s="63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30.75" customHeight="1">
      <c r="A416" s="1"/>
      <c r="B416" s="109"/>
      <c r="C416" s="63"/>
      <c r="D416" s="63"/>
      <c r="E416" s="1"/>
      <c r="F416" s="63"/>
      <c r="G416" s="2"/>
      <c r="H416" s="224"/>
      <c r="I416" s="224"/>
      <c r="J416" s="224"/>
      <c r="K416" s="225"/>
      <c r="L416" s="225"/>
      <c r="M416" s="226"/>
      <c r="N416" s="226"/>
      <c r="O416" s="257"/>
      <c r="P416" s="257"/>
      <c r="Q416" s="63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30.75" customHeight="1">
      <c r="A417" s="1"/>
      <c r="B417" s="109"/>
      <c r="C417" s="63"/>
      <c r="D417" s="63"/>
      <c r="E417" s="1"/>
      <c r="F417" s="63"/>
      <c r="G417" s="2"/>
      <c r="H417" s="224"/>
      <c r="I417" s="224"/>
      <c r="J417" s="224"/>
      <c r="K417" s="225"/>
      <c r="L417" s="225"/>
      <c r="M417" s="226"/>
      <c r="N417" s="226"/>
      <c r="O417" s="257"/>
      <c r="P417" s="257"/>
      <c r="Q417" s="63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30.75" customHeight="1">
      <c r="A418" s="1"/>
      <c r="B418" s="109"/>
      <c r="C418" s="63"/>
      <c r="D418" s="63"/>
      <c r="E418" s="1"/>
      <c r="F418" s="63"/>
      <c r="G418" s="2"/>
      <c r="H418" s="224"/>
      <c r="I418" s="224"/>
      <c r="J418" s="224"/>
      <c r="K418" s="225"/>
      <c r="L418" s="225"/>
      <c r="M418" s="226"/>
      <c r="N418" s="226"/>
      <c r="O418" s="257"/>
      <c r="P418" s="257"/>
      <c r="Q418" s="63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30.75" customHeight="1">
      <c r="A419" s="1"/>
      <c r="B419" s="109"/>
      <c r="C419" s="63"/>
      <c r="D419" s="63"/>
      <c r="E419" s="1"/>
      <c r="F419" s="63"/>
      <c r="G419" s="2"/>
      <c r="H419" s="224"/>
      <c r="I419" s="224"/>
      <c r="J419" s="224"/>
      <c r="K419" s="225"/>
      <c r="L419" s="225"/>
      <c r="M419" s="226"/>
      <c r="N419" s="226"/>
      <c r="O419" s="257"/>
      <c r="P419" s="257"/>
      <c r="Q419" s="63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30.75" customHeight="1">
      <c r="A420" s="1"/>
      <c r="B420" s="109"/>
      <c r="C420" s="63"/>
      <c r="D420" s="63"/>
      <c r="E420" s="1"/>
      <c r="F420" s="63"/>
      <c r="G420" s="2"/>
      <c r="H420" s="224"/>
      <c r="I420" s="224"/>
      <c r="J420" s="224"/>
      <c r="K420" s="225"/>
      <c r="L420" s="225"/>
      <c r="M420" s="226"/>
      <c r="N420" s="226"/>
      <c r="O420" s="257"/>
      <c r="P420" s="257"/>
      <c r="Q420" s="63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30.75" customHeight="1">
      <c r="A421" s="1"/>
      <c r="B421" s="109"/>
      <c r="C421" s="63"/>
      <c r="D421" s="63"/>
      <c r="E421" s="1"/>
      <c r="F421" s="63"/>
      <c r="G421" s="2"/>
      <c r="H421" s="224"/>
      <c r="I421" s="224"/>
      <c r="J421" s="224"/>
      <c r="K421" s="225"/>
      <c r="L421" s="225"/>
      <c r="M421" s="226"/>
      <c r="N421" s="226"/>
      <c r="O421" s="257"/>
      <c r="P421" s="257"/>
      <c r="Q421" s="63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30.75" customHeight="1">
      <c r="A422" s="1"/>
      <c r="B422" s="109"/>
      <c r="C422" s="63"/>
      <c r="D422" s="63"/>
      <c r="E422" s="1"/>
      <c r="F422" s="63"/>
      <c r="G422" s="2"/>
      <c r="H422" s="224"/>
      <c r="I422" s="224"/>
      <c r="J422" s="224"/>
      <c r="K422" s="225"/>
      <c r="L422" s="225"/>
      <c r="M422" s="226"/>
      <c r="N422" s="226"/>
      <c r="O422" s="257"/>
      <c r="P422" s="257"/>
      <c r="Q422" s="63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30.75" customHeight="1">
      <c r="A423" s="1"/>
      <c r="B423" s="109"/>
      <c r="C423" s="63"/>
      <c r="D423" s="63"/>
      <c r="E423" s="1"/>
      <c r="F423" s="63"/>
      <c r="G423" s="2"/>
      <c r="H423" s="224"/>
      <c r="I423" s="224"/>
      <c r="J423" s="224"/>
      <c r="K423" s="225"/>
      <c r="L423" s="225"/>
      <c r="M423" s="226"/>
      <c r="N423" s="226"/>
      <c r="O423" s="257"/>
      <c r="P423" s="257"/>
      <c r="Q423" s="63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30.75" customHeight="1">
      <c r="A424" s="1"/>
      <c r="B424" s="109"/>
      <c r="C424" s="63"/>
      <c r="D424" s="63"/>
      <c r="E424" s="1"/>
      <c r="F424" s="63"/>
      <c r="G424" s="2"/>
      <c r="H424" s="224"/>
      <c r="I424" s="224"/>
      <c r="J424" s="224"/>
      <c r="K424" s="225"/>
      <c r="L424" s="225"/>
      <c r="M424" s="226"/>
      <c r="N424" s="226"/>
      <c r="O424" s="257"/>
      <c r="P424" s="257"/>
      <c r="Q424" s="63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30.75" customHeight="1">
      <c r="A425" s="1"/>
      <c r="B425" s="109"/>
      <c r="C425" s="63"/>
      <c r="D425" s="63"/>
      <c r="E425" s="1"/>
      <c r="F425" s="63"/>
      <c r="G425" s="2"/>
      <c r="H425" s="224"/>
      <c r="I425" s="224"/>
      <c r="J425" s="224"/>
      <c r="K425" s="225"/>
      <c r="L425" s="225"/>
      <c r="M425" s="226"/>
      <c r="N425" s="226"/>
      <c r="O425" s="257"/>
      <c r="P425" s="257"/>
      <c r="Q425" s="63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30.75" customHeight="1">
      <c r="A426" s="1"/>
      <c r="B426" s="109"/>
      <c r="C426" s="63"/>
      <c r="D426" s="63"/>
      <c r="E426" s="1"/>
      <c r="F426" s="63"/>
      <c r="G426" s="2"/>
      <c r="H426" s="224"/>
      <c r="I426" s="224"/>
      <c r="J426" s="224"/>
      <c r="K426" s="225"/>
      <c r="L426" s="225"/>
      <c r="M426" s="226"/>
      <c r="N426" s="226"/>
      <c r="O426" s="257"/>
      <c r="P426" s="257"/>
      <c r="Q426" s="63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30.75" customHeight="1">
      <c r="A427" s="1"/>
      <c r="B427" s="109"/>
      <c r="C427" s="63"/>
      <c r="D427" s="63"/>
      <c r="E427" s="1"/>
      <c r="F427" s="63"/>
      <c r="G427" s="2"/>
      <c r="H427" s="224"/>
      <c r="I427" s="224"/>
      <c r="J427" s="224"/>
      <c r="K427" s="225"/>
      <c r="L427" s="225"/>
      <c r="M427" s="226"/>
      <c r="N427" s="226"/>
      <c r="O427" s="257"/>
      <c r="P427" s="257"/>
      <c r="Q427" s="63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30.75" customHeight="1">
      <c r="A428" s="1"/>
      <c r="B428" s="109"/>
      <c r="C428" s="63"/>
      <c r="D428" s="63"/>
      <c r="E428" s="1"/>
      <c r="F428" s="63"/>
      <c r="G428" s="2"/>
      <c r="H428" s="224"/>
      <c r="I428" s="224"/>
      <c r="J428" s="224"/>
      <c r="K428" s="225"/>
      <c r="L428" s="225"/>
      <c r="M428" s="226"/>
      <c r="N428" s="226"/>
      <c r="O428" s="257"/>
      <c r="P428" s="257"/>
      <c r="Q428" s="63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30.75" customHeight="1">
      <c r="A429" s="1"/>
      <c r="B429" s="109"/>
      <c r="C429" s="63"/>
      <c r="D429" s="63"/>
      <c r="E429" s="1"/>
      <c r="F429" s="63"/>
      <c r="G429" s="2"/>
      <c r="H429" s="224"/>
      <c r="I429" s="224"/>
      <c r="J429" s="224"/>
      <c r="K429" s="225"/>
      <c r="L429" s="225"/>
      <c r="M429" s="226"/>
      <c r="N429" s="226"/>
      <c r="O429" s="257"/>
      <c r="P429" s="257"/>
      <c r="Q429" s="63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30.75" customHeight="1">
      <c r="A430" s="1"/>
      <c r="B430" s="109"/>
      <c r="C430" s="63"/>
      <c r="D430" s="63"/>
      <c r="E430" s="1"/>
      <c r="F430" s="63"/>
      <c r="G430" s="2"/>
      <c r="H430" s="224"/>
      <c r="I430" s="224"/>
      <c r="J430" s="224"/>
      <c r="K430" s="225"/>
      <c r="L430" s="225"/>
      <c r="M430" s="226"/>
      <c r="N430" s="226"/>
      <c r="O430" s="257"/>
      <c r="P430" s="257"/>
      <c r="Q430" s="63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30.75" customHeight="1">
      <c r="A431" s="1"/>
      <c r="B431" s="109"/>
      <c r="C431" s="63"/>
      <c r="D431" s="63"/>
      <c r="E431" s="1"/>
      <c r="F431" s="63"/>
      <c r="G431" s="2"/>
      <c r="H431" s="224"/>
      <c r="I431" s="224"/>
      <c r="J431" s="224"/>
      <c r="K431" s="225"/>
      <c r="L431" s="225"/>
      <c r="M431" s="226"/>
      <c r="N431" s="226"/>
      <c r="O431" s="257"/>
      <c r="P431" s="257"/>
      <c r="Q431" s="63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30.75" customHeight="1">
      <c r="A432" s="1"/>
      <c r="B432" s="109"/>
      <c r="C432" s="63"/>
      <c r="D432" s="63"/>
      <c r="E432" s="1"/>
      <c r="F432" s="63"/>
      <c r="G432" s="2"/>
      <c r="H432" s="224"/>
      <c r="I432" s="224"/>
      <c r="J432" s="224"/>
      <c r="K432" s="225"/>
      <c r="L432" s="225"/>
      <c r="M432" s="226"/>
      <c r="N432" s="226"/>
      <c r="O432" s="257"/>
      <c r="P432" s="257"/>
      <c r="Q432" s="63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30.75" customHeight="1">
      <c r="A433" s="1"/>
      <c r="B433" s="109"/>
      <c r="C433" s="63"/>
      <c r="D433" s="63"/>
      <c r="E433" s="1"/>
      <c r="F433" s="63"/>
      <c r="G433" s="2"/>
      <c r="H433" s="224"/>
      <c r="I433" s="224"/>
      <c r="J433" s="224"/>
      <c r="K433" s="225"/>
      <c r="L433" s="225"/>
      <c r="M433" s="226"/>
      <c r="N433" s="226"/>
      <c r="O433" s="257"/>
      <c r="P433" s="257"/>
      <c r="Q433" s="63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30.75" customHeight="1">
      <c r="A434" s="1"/>
      <c r="B434" s="109"/>
      <c r="C434" s="63"/>
      <c r="D434" s="63"/>
      <c r="E434" s="1"/>
      <c r="F434" s="63"/>
      <c r="G434" s="2"/>
      <c r="H434" s="224"/>
      <c r="I434" s="224"/>
      <c r="J434" s="224"/>
      <c r="K434" s="225"/>
      <c r="L434" s="225"/>
      <c r="M434" s="226"/>
      <c r="N434" s="226"/>
      <c r="O434" s="257"/>
      <c r="P434" s="257"/>
      <c r="Q434" s="63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30.75" customHeight="1">
      <c r="A435" s="1"/>
      <c r="B435" s="109"/>
      <c r="C435" s="63"/>
      <c r="D435" s="63"/>
      <c r="E435" s="1"/>
      <c r="F435" s="63"/>
      <c r="G435" s="2"/>
      <c r="H435" s="224"/>
      <c r="I435" s="224"/>
      <c r="J435" s="224"/>
      <c r="K435" s="225"/>
      <c r="L435" s="225"/>
      <c r="M435" s="226"/>
      <c r="N435" s="226"/>
      <c r="O435" s="257"/>
      <c r="P435" s="257"/>
      <c r="Q435" s="63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30.75" customHeight="1">
      <c r="A436" s="1"/>
      <c r="B436" s="109"/>
      <c r="C436" s="63"/>
      <c r="D436" s="63"/>
      <c r="E436" s="1"/>
      <c r="F436" s="63"/>
      <c r="G436" s="2"/>
      <c r="H436" s="224"/>
      <c r="I436" s="224"/>
      <c r="J436" s="224"/>
      <c r="K436" s="225"/>
      <c r="L436" s="225"/>
      <c r="M436" s="226"/>
      <c r="N436" s="226"/>
      <c r="O436" s="257"/>
      <c r="P436" s="257"/>
      <c r="Q436" s="63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30.75" customHeight="1">
      <c r="A437" s="1"/>
      <c r="B437" s="109"/>
      <c r="C437" s="63"/>
      <c r="D437" s="63"/>
      <c r="E437" s="1"/>
      <c r="F437" s="63"/>
      <c r="G437" s="2"/>
      <c r="H437" s="224"/>
      <c r="I437" s="224"/>
      <c r="J437" s="224"/>
      <c r="K437" s="225"/>
      <c r="L437" s="225"/>
      <c r="M437" s="226"/>
      <c r="N437" s="226"/>
      <c r="O437" s="257"/>
      <c r="P437" s="257"/>
      <c r="Q437" s="63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30.75" customHeight="1">
      <c r="A438" s="1"/>
      <c r="B438" s="109"/>
      <c r="C438" s="63"/>
      <c r="D438" s="63"/>
      <c r="E438" s="1"/>
      <c r="F438" s="63"/>
      <c r="G438" s="2"/>
      <c r="H438" s="224"/>
      <c r="I438" s="224"/>
      <c r="J438" s="224"/>
      <c r="K438" s="225"/>
      <c r="L438" s="225"/>
      <c r="M438" s="226"/>
      <c r="N438" s="226"/>
      <c r="O438" s="257"/>
      <c r="P438" s="257"/>
      <c r="Q438" s="63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30.75" customHeight="1">
      <c r="A439" s="1"/>
      <c r="B439" s="109"/>
      <c r="C439" s="63"/>
      <c r="D439" s="63"/>
      <c r="E439" s="1"/>
      <c r="F439" s="63"/>
      <c r="G439" s="2"/>
      <c r="H439" s="224"/>
      <c r="I439" s="224"/>
      <c r="J439" s="224"/>
      <c r="K439" s="225"/>
      <c r="L439" s="225"/>
      <c r="M439" s="226"/>
      <c r="N439" s="226"/>
      <c r="O439" s="257"/>
      <c r="P439" s="257"/>
      <c r="Q439" s="63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30.75" customHeight="1">
      <c r="A440" s="1"/>
      <c r="B440" s="109"/>
      <c r="C440" s="63"/>
      <c r="D440" s="63"/>
      <c r="E440" s="1"/>
      <c r="F440" s="63"/>
      <c r="G440" s="2"/>
      <c r="H440" s="224"/>
      <c r="I440" s="224"/>
      <c r="J440" s="224"/>
      <c r="K440" s="225"/>
      <c r="L440" s="225"/>
      <c r="M440" s="226"/>
      <c r="N440" s="226"/>
      <c r="O440" s="257"/>
      <c r="P440" s="257"/>
      <c r="Q440" s="63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30.75" customHeight="1">
      <c r="A441" s="1"/>
      <c r="B441" s="109"/>
      <c r="C441" s="63"/>
      <c r="D441" s="63"/>
      <c r="E441" s="1"/>
      <c r="F441" s="63"/>
      <c r="G441" s="2"/>
      <c r="H441" s="224"/>
      <c r="I441" s="224"/>
      <c r="J441" s="224"/>
      <c r="K441" s="225"/>
      <c r="L441" s="225"/>
      <c r="M441" s="226"/>
      <c r="N441" s="226"/>
      <c r="O441" s="257"/>
      <c r="P441" s="257"/>
      <c r="Q441" s="63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30.75" customHeight="1">
      <c r="A442" s="1"/>
      <c r="B442" s="109"/>
      <c r="C442" s="63"/>
      <c r="D442" s="63"/>
      <c r="E442" s="1"/>
      <c r="F442" s="63"/>
      <c r="G442" s="2"/>
      <c r="H442" s="224"/>
      <c r="I442" s="224"/>
      <c r="J442" s="224"/>
      <c r="K442" s="225"/>
      <c r="L442" s="225"/>
      <c r="M442" s="226"/>
      <c r="N442" s="226"/>
      <c r="O442" s="257"/>
      <c r="P442" s="257"/>
      <c r="Q442" s="63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30.75" customHeight="1">
      <c r="A443" s="1"/>
      <c r="B443" s="109"/>
      <c r="C443" s="63"/>
      <c r="D443" s="63"/>
      <c r="E443" s="1"/>
      <c r="F443" s="63"/>
      <c r="G443" s="2"/>
      <c r="H443" s="224"/>
      <c r="I443" s="224"/>
      <c r="J443" s="224"/>
      <c r="K443" s="225"/>
      <c r="L443" s="225"/>
      <c r="M443" s="226"/>
      <c r="N443" s="226"/>
      <c r="O443" s="257"/>
      <c r="P443" s="257"/>
      <c r="Q443" s="63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30.75" customHeight="1">
      <c r="A444" s="1"/>
      <c r="B444" s="109"/>
      <c r="C444" s="63"/>
      <c r="D444" s="63"/>
      <c r="E444" s="1"/>
      <c r="F444" s="63"/>
      <c r="G444" s="2"/>
      <c r="H444" s="224"/>
      <c r="I444" s="224"/>
      <c r="J444" s="224"/>
      <c r="K444" s="225"/>
      <c r="L444" s="225"/>
      <c r="M444" s="226"/>
      <c r="N444" s="226"/>
      <c r="O444" s="257"/>
      <c r="P444" s="257"/>
      <c r="Q444" s="63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30.75" customHeight="1">
      <c r="A445" s="1"/>
      <c r="B445" s="109"/>
      <c r="C445" s="63"/>
      <c r="D445" s="63"/>
      <c r="E445" s="1"/>
      <c r="F445" s="63"/>
      <c r="G445" s="2"/>
      <c r="H445" s="224"/>
      <c r="I445" s="224"/>
      <c r="J445" s="224"/>
      <c r="K445" s="225"/>
      <c r="L445" s="225"/>
      <c r="M445" s="226"/>
      <c r="N445" s="226"/>
      <c r="O445" s="257"/>
      <c r="P445" s="257"/>
      <c r="Q445" s="63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30.75" customHeight="1">
      <c r="A446" s="1"/>
      <c r="B446" s="109"/>
      <c r="C446" s="63"/>
      <c r="D446" s="63"/>
      <c r="E446" s="1"/>
      <c r="F446" s="63"/>
      <c r="G446" s="2"/>
      <c r="H446" s="224"/>
      <c r="I446" s="224"/>
      <c r="J446" s="224"/>
      <c r="K446" s="225"/>
      <c r="L446" s="225"/>
      <c r="M446" s="226"/>
      <c r="N446" s="226"/>
      <c r="O446" s="257"/>
      <c r="P446" s="257"/>
      <c r="Q446" s="63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30.75" customHeight="1">
      <c r="A447" s="1"/>
      <c r="B447" s="109"/>
      <c r="C447" s="63"/>
      <c r="D447" s="63"/>
      <c r="E447" s="1"/>
      <c r="F447" s="63"/>
      <c r="G447" s="2"/>
      <c r="H447" s="224"/>
      <c r="I447" s="224"/>
      <c r="J447" s="224"/>
      <c r="K447" s="225"/>
      <c r="L447" s="225"/>
      <c r="M447" s="226"/>
      <c r="N447" s="226"/>
      <c r="O447" s="257"/>
      <c r="P447" s="257"/>
      <c r="Q447" s="63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30.75" customHeight="1">
      <c r="A448" s="1"/>
      <c r="B448" s="109"/>
      <c r="C448" s="63"/>
      <c r="D448" s="63"/>
      <c r="E448" s="1"/>
      <c r="F448" s="63"/>
      <c r="G448" s="2"/>
      <c r="H448" s="224"/>
      <c r="I448" s="224"/>
      <c r="J448" s="224"/>
      <c r="K448" s="225"/>
      <c r="L448" s="225"/>
      <c r="M448" s="226"/>
      <c r="N448" s="226"/>
      <c r="O448" s="257"/>
      <c r="P448" s="257"/>
      <c r="Q448" s="63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30.75" customHeight="1">
      <c r="A449" s="1"/>
      <c r="B449" s="109"/>
      <c r="C449" s="63"/>
      <c r="D449" s="63"/>
      <c r="E449" s="1"/>
      <c r="F449" s="63"/>
      <c r="G449" s="2"/>
      <c r="H449" s="224"/>
      <c r="I449" s="224"/>
      <c r="J449" s="224"/>
      <c r="K449" s="225"/>
      <c r="L449" s="225"/>
      <c r="M449" s="226"/>
      <c r="N449" s="226"/>
      <c r="O449" s="257"/>
      <c r="P449" s="257"/>
      <c r="Q449" s="63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30.75" customHeight="1">
      <c r="A450" s="1"/>
      <c r="B450" s="109"/>
      <c r="C450" s="63"/>
      <c r="D450" s="63"/>
      <c r="E450" s="1"/>
      <c r="F450" s="63"/>
      <c r="G450" s="2"/>
      <c r="H450" s="224"/>
      <c r="I450" s="224"/>
      <c r="J450" s="224"/>
      <c r="K450" s="225"/>
      <c r="L450" s="225"/>
      <c r="M450" s="226"/>
      <c r="N450" s="226"/>
      <c r="O450" s="257"/>
      <c r="P450" s="257"/>
      <c r="Q450" s="63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30.75" customHeight="1">
      <c r="A451" s="1"/>
      <c r="B451" s="109"/>
      <c r="C451" s="63"/>
      <c r="D451" s="63"/>
      <c r="E451" s="1"/>
      <c r="F451" s="63"/>
      <c r="G451" s="2"/>
      <c r="H451" s="224"/>
      <c r="I451" s="224"/>
      <c r="J451" s="224"/>
      <c r="K451" s="225"/>
      <c r="L451" s="225"/>
      <c r="M451" s="226"/>
      <c r="N451" s="226"/>
      <c r="O451" s="257"/>
      <c r="P451" s="257"/>
      <c r="Q451" s="63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30.75" customHeight="1">
      <c r="A452" s="1"/>
      <c r="B452" s="109"/>
      <c r="C452" s="63"/>
      <c r="D452" s="63"/>
      <c r="E452" s="1"/>
      <c r="F452" s="63"/>
      <c r="G452" s="2"/>
      <c r="H452" s="224"/>
      <c r="I452" s="224"/>
      <c r="J452" s="224"/>
      <c r="K452" s="225"/>
      <c r="L452" s="225"/>
      <c r="M452" s="226"/>
      <c r="N452" s="226"/>
      <c r="O452" s="257"/>
      <c r="P452" s="257"/>
      <c r="Q452" s="63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30.75" customHeight="1">
      <c r="A453" s="1"/>
      <c r="B453" s="109"/>
      <c r="C453" s="63"/>
      <c r="D453" s="63"/>
      <c r="E453" s="1"/>
      <c r="F453" s="63"/>
      <c r="G453" s="2"/>
      <c r="H453" s="224"/>
      <c r="I453" s="224"/>
      <c r="J453" s="224"/>
      <c r="K453" s="225"/>
      <c r="L453" s="225"/>
      <c r="M453" s="226"/>
      <c r="N453" s="226"/>
      <c r="O453" s="257"/>
      <c r="P453" s="257"/>
      <c r="Q453" s="63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30.75" customHeight="1">
      <c r="A454" s="1"/>
      <c r="B454" s="109"/>
      <c r="C454" s="63"/>
      <c r="D454" s="63"/>
      <c r="E454" s="1"/>
      <c r="F454" s="63"/>
      <c r="G454" s="2"/>
      <c r="H454" s="224"/>
      <c r="I454" s="224"/>
      <c r="J454" s="224"/>
      <c r="K454" s="225"/>
      <c r="L454" s="225"/>
      <c r="M454" s="226"/>
      <c r="N454" s="226"/>
      <c r="O454" s="257"/>
      <c r="P454" s="257"/>
      <c r="Q454" s="63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30.75" customHeight="1">
      <c r="A455" s="1"/>
      <c r="B455" s="109"/>
      <c r="C455" s="63"/>
      <c r="D455" s="63"/>
      <c r="E455" s="1"/>
      <c r="F455" s="63"/>
      <c r="G455" s="2"/>
      <c r="H455" s="224"/>
      <c r="I455" s="224"/>
      <c r="J455" s="224"/>
      <c r="K455" s="225"/>
      <c r="L455" s="225"/>
      <c r="M455" s="226"/>
      <c r="N455" s="226"/>
      <c r="O455" s="257"/>
      <c r="P455" s="257"/>
      <c r="Q455" s="63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30.75" customHeight="1">
      <c r="A456" s="1"/>
      <c r="B456" s="109"/>
      <c r="C456" s="63"/>
      <c r="D456" s="63"/>
      <c r="E456" s="1"/>
      <c r="F456" s="63"/>
      <c r="G456" s="2"/>
      <c r="H456" s="224"/>
      <c r="I456" s="224"/>
      <c r="J456" s="224"/>
      <c r="K456" s="225"/>
      <c r="L456" s="225"/>
      <c r="M456" s="226"/>
      <c r="N456" s="226"/>
      <c r="O456" s="257"/>
      <c r="P456" s="257"/>
      <c r="Q456" s="63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30.75" customHeight="1">
      <c r="A457" s="1"/>
      <c r="B457" s="109"/>
      <c r="C457" s="63"/>
      <c r="D457" s="63"/>
      <c r="E457" s="1"/>
      <c r="F457" s="63"/>
      <c r="G457" s="2"/>
      <c r="H457" s="224"/>
      <c r="I457" s="224"/>
      <c r="J457" s="224"/>
      <c r="K457" s="225"/>
      <c r="L457" s="225"/>
      <c r="M457" s="226"/>
      <c r="N457" s="226"/>
      <c r="O457" s="257"/>
      <c r="P457" s="257"/>
      <c r="Q457" s="63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30.75" customHeight="1">
      <c r="A458" s="1"/>
      <c r="B458" s="109"/>
      <c r="C458" s="63"/>
      <c r="D458" s="63"/>
      <c r="E458" s="1"/>
      <c r="F458" s="63"/>
      <c r="G458" s="2"/>
      <c r="H458" s="224"/>
      <c r="I458" s="224"/>
      <c r="J458" s="224"/>
      <c r="K458" s="225"/>
      <c r="L458" s="225"/>
      <c r="M458" s="226"/>
      <c r="N458" s="226"/>
      <c r="O458" s="257"/>
      <c r="P458" s="257"/>
      <c r="Q458" s="63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30.75" customHeight="1">
      <c r="A459" s="1"/>
      <c r="B459" s="109"/>
      <c r="C459" s="63"/>
      <c r="D459" s="63"/>
      <c r="E459" s="1"/>
      <c r="F459" s="63"/>
      <c r="G459" s="2"/>
      <c r="H459" s="224"/>
      <c r="I459" s="224"/>
      <c r="J459" s="224"/>
      <c r="K459" s="225"/>
      <c r="L459" s="225"/>
      <c r="M459" s="226"/>
      <c r="N459" s="226"/>
      <c r="O459" s="257"/>
      <c r="P459" s="257"/>
      <c r="Q459" s="63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30.75" customHeight="1">
      <c r="A460" s="1"/>
      <c r="B460" s="109"/>
      <c r="C460" s="63"/>
      <c r="D460" s="63"/>
      <c r="E460" s="1"/>
      <c r="F460" s="63"/>
      <c r="G460" s="2"/>
      <c r="H460" s="224"/>
      <c r="I460" s="224"/>
      <c r="J460" s="224"/>
      <c r="K460" s="225"/>
      <c r="L460" s="225"/>
      <c r="M460" s="226"/>
      <c r="N460" s="226"/>
      <c r="O460" s="257"/>
      <c r="P460" s="257"/>
      <c r="Q460" s="63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30.75" customHeight="1">
      <c r="A461" s="1"/>
      <c r="B461" s="109"/>
      <c r="C461" s="63"/>
      <c r="D461" s="63"/>
      <c r="E461" s="1"/>
      <c r="F461" s="63"/>
      <c r="G461" s="2"/>
      <c r="H461" s="224"/>
      <c r="I461" s="224"/>
      <c r="J461" s="224"/>
      <c r="K461" s="225"/>
      <c r="L461" s="225"/>
      <c r="M461" s="226"/>
      <c r="N461" s="226"/>
      <c r="O461" s="257"/>
      <c r="P461" s="257"/>
      <c r="Q461" s="63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30.75" customHeight="1">
      <c r="A462" s="1"/>
      <c r="B462" s="109"/>
      <c r="C462" s="63"/>
      <c r="D462" s="63"/>
      <c r="E462" s="1"/>
      <c r="F462" s="63"/>
      <c r="G462" s="2"/>
      <c r="H462" s="224"/>
      <c r="I462" s="224"/>
      <c r="J462" s="224"/>
      <c r="K462" s="225"/>
      <c r="L462" s="225"/>
      <c r="M462" s="226"/>
      <c r="N462" s="226"/>
      <c r="O462" s="257"/>
      <c r="P462" s="257"/>
      <c r="Q462" s="63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30.75" customHeight="1">
      <c r="A463" s="1"/>
      <c r="B463" s="109"/>
      <c r="C463" s="63"/>
      <c r="D463" s="63"/>
      <c r="E463" s="1"/>
      <c r="F463" s="63"/>
      <c r="G463" s="2"/>
      <c r="H463" s="224"/>
      <c r="I463" s="224"/>
      <c r="J463" s="224"/>
      <c r="K463" s="225"/>
      <c r="L463" s="225"/>
      <c r="M463" s="226"/>
      <c r="N463" s="226"/>
      <c r="O463" s="257"/>
      <c r="P463" s="257"/>
      <c r="Q463" s="63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30.75" customHeight="1">
      <c r="A464" s="1"/>
      <c r="B464" s="109"/>
      <c r="C464" s="63"/>
      <c r="D464" s="63"/>
      <c r="E464" s="1"/>
      <c r="F464" s="63"/>
      <c r="G464" s="2"/>
      <c r="H464" s="224"/>
      <c r="I464" s="224"/>
      <c r="J464" s="224"/>
      <c r="K464" s="225"/>
      <c r="L464" s="225"/>
      <c r="M464" s="226"/>
      <c r="N464" s="226"/>
      <c r="O464" s="257"/>
      <c r="P464" s="257"/>
      <c r="Q464" s="63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30.75" customHeight="1">
      <c r="A465" s="1"/>
      <c r="B465" s="109"/>
      <c r="C465" s="63"/>
      <c r="D465" s="63"/>
      <c r="E465" s="1"/>
      <c r="F465" s="63"/>
      <c r="G465" s="2"/>
      <c r="H465" s="224"/>
      <c r="I465" s="224"/>
      <c r="J465" s="224"/>
      <c r="K465" s="225"/>
      <c r="L465" s="225"/>
      <c r="M465" s="226"/>
      <c r="N465" s="226"/>
      <c r="O465" s="257"/>
      <c r="P465" s="257"/>
      <c r="Q465" s="63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30.75" customHeight="1">
      <c r="A466" s="1"/>
      <c r="B466" s="109"/>
      <c r="C466" s="63"/>
      <c r="D466" s="63"/>
      <c r="E466" s="1"/>
      <c r="F466" s="63"/>
      <c r="G466" s="2"/>
      <c r="H466" s="224"/>
      <c r="I466" s="224"/>
      <c r="J466" s="224"/>
      <c r="K466" s="225"/>
      <c r="L466" s="225"/>
      <c r="M466" s="226"/>
      <c r="N466" s="226"/>
      <c r="O466" s="257"/>
      <c r="P466" s="257"/>
      <c r="Q466" s="63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30.75" customHeight="1">
      <c r="A467" s="1"/>
      <c r="B467" s="109"/>
      <c r="C467" s="63"/>
      <c r="D467" s="63"/>
      <c r="E467" s="1"/>
      <c r="F467" s="63"/>
      <c r="G467" s="2"/>
      <c r="H467" s="224"/>
      <c r="I467" s="224"/>
      <c r="J467" s="224"/>
      <c r="K467" s="225"/>
      <c r="L467" s="225"/>
      <c r="M467" s="226"/>
      <c r="N467" s="226"/>
      <c r="O467" s="257"/>
      <c r="P467" s="257"/>
      <c r="Q467" s="63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30.75" customHeight="1">
      <c r="A468" s="1"/>
      <c r="B468" s="109"/>
      <c r="C468" s="63"/>
      <c r="D468" s="63"/>
      <c r="E468" s="1"/>
      <c r="F468" s="63"/>
      <c r="G468" s="2"/>
      <c r="H468" s="224"/>
      <c r="I468" s="224"/>
      <c r="J468" s="224"/>
      <c r="K468" s="225"/>
      <c r="L468" s="225"/>
      <c r="M468" s="226"/>
      <c r="N468" s="226"/>
      <c r="O468" s="257"/>
      <c r="P468" s="257"/>
      <c r="Q468" s="63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30.75" customHeight="1">
      <c r="A469" s="1"/>
      <c r="B469" s="109"/>
      <c r="C469" s="63"/>
      <c r="D469" s="63"/>
      <c r="E469" s="1"/>
      <c r="F469" s="63"/>
      <c r="G469" s="2"/>
      <c r="H469" s="224"/>
      <c r="I469" s="224"/>
      <c r="J469" s="224"/>
      <c r="K469" s="225"/>
      <c r="L469" s="225"/>
      <c r="M469" s="226"/>
      <c r="N469" s="226"/>
      <c r="O469" s="257"/>
      <c r="P469" s="257"/>
      <c r="Q469" s="63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30.75" customHeight="1">
      <c r="A470" s="1"/>
      <c r="B470" s="109"/>
      <c r="C470" s="63"/>
      <c r="D470" s="63"/>
      <c r="E470" s="1"/>
      <c r="F470" s="63"/>
      <c r="G470" s="2"/>
      <c r="H470" s="224"/>
      <c r="I470" s="224"/>
      <c r="J470" s="224"/>
      <c r="K470" s="225"/>
      <c r="L470" s="225"/>
      <c r="M470" s="226"/>
      <c r="N470" s="226"/>
      <c r="O470" s="257"/>
      <c r="P470" s="257"/>
      <c r="Q470" s="63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30.75" customHeight="1">
      <c r="A471" s="1"/>
      <c r="B471" s="109"/>
      <c r="C471" s="63"/>
      <c r="D471" s="63"/>
      <c r="E471" s="1"/>
      <c r="F471" s="63"/>
      <c r="G471" s="2"/>
      <c r="H471" s="224"/>
      <c r="I471" s="224"/>
      <c r="J471" s="224"/>
      <c r="K471" s="225"/>
      <c r="L471" s="225"/>
      <c r="M471" s="226"/>
      <c r="N471" s="226"/>
      <c r="O471" s="257"/>
      <c r="P471" s="257"/>
      <c r="Q471" s="63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30.75" customHeight="1">
      <c r="A472" s="1"/>
      <c r="B472" s="109"/>
      <c r="C472" s="63"/>
      <c r="D472" s="63"/>
      <c r="E472" s="1"/>
      <c r="F472" s="63"/>
      <c r="G472" s="2"/>
      <c r="H472" s="224"/>
      <c r="I472" s="224"/>
      <c r="J472" s="224"/>
      <c r="K472" s="225"/>
      <c r="L472" s="225"/>
      <c r="M472" s="226"/>
      <c r="N472" s="226"/>
      <c r="O472" s="257"/>
      <c r="P472" s="257"/>
      <c r="Q472" s="63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30.75" customHeight="1">
      <c r="A473" s="1"/>
      <c r="B473" s="109"/>
      <c r="C473" s="63"/>
      <c r="D473" s="63"/>
      <c r="E473" s="1"/>
      <c r="F473" s="63"/>
      <c r="G473" s="2"/>
      <c r="H473" s="224"/>
      <c r="I473" s="224"/>
      <c r="J473" s="224"/>
      <c r="K473" s="225"/>
      <c r="L473" s="225"/>
      <c r="M473" s="226"/>
      <c r="N473" s="226"/>
      <c r="O473" s="257"/>
      <c r="P473" s="257"/>
      <c r="Q473" s="63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30.75" customHeight="1">
      <c r="A474" s="1"/>
      <c r="B474" s="109"/>
      <c r="C474" s="63"/>
      <c r="D474" s="63"/>
      <c r="E474" s="1"/>
      <c r="F474" s="63"/>
      <c r="G474" s="2"/>
      <c r="H474" s="224"/>
      <c r="I474" s="224"/>
      <c r="J474" s="224"/>
      <c r="K474" s="225"/>
      <c r="L474" s="225"/>
      <c r="M474" s="226"/>
      <c r="N474" s="226"/>
      <c r="O474" s="257"/>
      <c r="P474" s="257"/>
      <c r="Q474" s="63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30.75" customHeight="1">
      <c r="A475" s="1"/>
      <c r="B475" s="109"/>
      <c r="C475" s="63"/>
      <c r="D475" s="63"/>
      <c r="E475" s="1"/>
      <c r="F475" s="63"/>
      <c r="G475" s="2"/>
      <c r="H475" s="224"/>
      <c r="I475" s="224"/>
      <c r="J475" s="224"/>
      <c r="K475" s="225"/>
      <c r="L475" s="225"/>
      <c r="M475" s="226"/>
      <c r="N475" s="226"/>
      <c r="O475" s="257"/>
      <c r="P475" s="257"/>
      <c r="Q475" s="63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30.75" customHeight="1">
      <c r="A476" s="1"/>
      <c r="B476" s="109"/>
      <c r="C476" s="63"/>
      <c r="D476" s="63"/>
      <c r="E476" s="1"/>
      <c r="F476" s="63"/>
      <c r="G476" s="2"/>
      <c r="H476" s="224"/>
      <c r="I476" s="224"/>
      <c r="J476" s="224"/>
      <c r="K476" s="225"/>
      <c r="L476" s="225"/>
      <c r="M476" s="226"/>
      <c r="N476" s="226"/>
      <c r="O476" s="257"/>
      <c r="P476" s="257"/>
      <c r="Q476" s="63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30.75" customHeight="1">
      <c r="A477" s="1"/>
      <c r="B477" s="109"/>
      <c r="C477" s="63"/>
      <c r="D477" s="63"/>
      <c r="E477" s="1"/>
      <c r="F477" s="63"/>
      <c r="G477" s="2"/>
      <c r="H477" s="224"/>
      <c r="I477" s="224"/>
      <c r="J477" s="224"/>
      <c r="K477" s="225"/>
      <c r="L477" s="225"/>
      <c r="M477" s="226"/>
      <c r="N477" s="226"/>
      <c r="O477" s="257"/>
      <c r="P477" s="257"/>
      <c r="Q477" s="63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30.75" customHeight="1">
      <c r="A478" s="1"/>
      <c r="B478" s="109"/>
      <c r="C478" s="63"/>
      <c r="D478" s="63"/>
      <c r="E478" s="1"/>
      <c r="F478" s="63"/>
      <c r="G478" s="2"/>
      <c r="H478" s="224"/>
      <c r="I478" s="224"/>
      <c r="J478" s="224"/>
      <c r="K478" s="225"/>
      <c r="L478" s="225"/>
      <c r="M478" s="226"/>
      <c r="N478" s="226"/>
      <c r="O478" s="257"/>
      <c r="P478" s="257"/>
      <c r="Q478" s="63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30.75" customHeight="1">
      <c r="A479" s="1"/>
      <c r="B479" s="109"/>
      <c r="C479" s="63"/>
      <c r="D479" s="63"/>
      <c r="E479" s="1"/>
      <c r="F479" s="63"/>
      <c r="G479" s="2"/>
      <c r="H479" s="224"/>
      <c r="I479" s="224"/>
      <c r="J479" s="224"/>
      <c r="K479" s="225"/>
      <c r="L479" s="225"/>
      <c r="M479" s="226"/>
      <c r="N479" s="226"/>
      <c r="O479" s="257"/>
      <c r="P479" s="257"/>
      <c r="Q479" s="63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30.75" customHeight="1">
      <c r="A480" s="1"/>
      <c r="B480" s="109"/>
      <c r="C480" s="63"/>
      <c r="D480" s="63"/>
      <c r="E480" s="1"/>
      <c r="F480" s="63"/>
      <c r="G480" s="2"/>
      <c r="H480" s="224"/>
      <c r="I480" s="224"/>
      <c r="J480" s="224"/>
      <c r="K480" s="225"/>
      <c r="L480" s="225"/>
      <c r="M480" s="226"/>
      <c r="N480" s="226"/>
      <c r="O480" s="257"/>
      <c r="P480" s="257"/>
      <c r="Q480" s="63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30.75" customHeight="1">
      <c r="A481" s="1"/>
      <c r="B481" s="109"/>
      <c r="C481" s="63"/>
      <c r="D481" s="63"/>
      <c r="E481" s="1"/>
      <c r="F481" s="63"/>
      <c r="G481" s="2"/>
      <c r="H481" s="224"/>
      <c r="I481" s="224"/>
      <c r="J481" s="224"/>
      <c r="K481" s="225"/>
      <c r="L481" s="225"/>
      <c r="M481" s="226"/>
      <c r="N481" s="226"/>
      <c r="O481" s="257"/>
      <c r="P481" s="257"/>
      <c r="Q481" s="63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30.75" customHeight="1">
      <c r="A482" s="1"/>
      <c r="B482" s="109"/>
      <c r="C482" s="63"/>
      <c r="D482" s="63"/>
      <c r="E482" s="1"/>
      <c r="F482" s="63"/>
      <c r="G482" s="2"/>
      <c r="H482" s="224"/>
      <c r="I482" s="224"/>
      <c r="J482" s="224"/>
      <c r="K482" s="225"/>
      <c r="L482" s="225"/>
      <c r="M482" s="226"/>
      <c r="N482" s="226"/>
      <c r="O482" s="257"/>
      <c r="P482" s="257"/>
      <c r="Q482" s="63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30.75" customHeight="1">
      <c r="A483" s="1"/>
      <c r="B483" s="109"/>
      <c r="C483" s="63"/>
      <c r="D483" s="63"/>
      <c r="E483" s="1"/>
      <c r="F483" s="63"/>
      <c r="G483" s="2"/>
      <c r="H483" s="224"/>
      <c r="I483" s="224"/>
      <c r="J483" s="224"/>
      <c r="K483" s="225"/>
      <c r="L483" s="225"/>
      <c r="M483" s="226"/>
      <c r="N483" s="226"/>
      <c r="O483" s="257"/>
      <c r="P483" s="257"/>
      <c r="Q483" s="63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30.75" customHeight="1">
      <c r="A484" s="1"/>
      <c r="B484" s="109"/>
      <c r="C484" s="63"/>
      <c r="D484" s="63"/>
      <c r="E484" s="1"/>
      <c r="F484" s="63"/>
      <c r="G484" s="2"/>
      <c r="H484" s="224"/>
      <c r="I484" s="224"/>
      <c r="J484" s="224"/>
      <c r="K484" s="225"/>
      <c r="L484" s="225"/>
      <c r="M484" s="226"/>
      <c r="N484" s="226"/>
      <c r="O484" s="257"/>
      <c r="P484" s="257"/>
      <c r="Q484" s="63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30.75" customHeight="1">
      <c r="A485" s="1"/>
      <c r="B485" s="109"/>
      <c r="C485" s="63"/>
      <c r="D485" s="63"/>
      <c r="E485" s="1"/>
      <c r="F485" s="63"/>
      <c r="G485" s="2"/>
      <c r="H485" s="224"/>
      <c r="I485" s="224"/>
      <c r="J485" s="224"/>
      <c r="K485" s="225"/>
      <c r="L485" s="225"/>
      <c r="M485" s="226"/>
      <c r="N485" s="226"/>
      <c r="O485" s="257"/>
      <c r="P485" s="257"/>
      <c r="Q485" s="63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30.75" customHeight="1">
      <c r="A486" s="1"/>
      <c r="B486" s="109"/>
      <c r="C486" s="63"/>
      <c r="D486" s="63"/>
      <c r="E486" s="1"/>
      <c r="F486" s="63"/>
      <c r="G486" s="2"/>
      <c r="H486" s="224"/>
      <c r="I486" s="224"/>
      <c r="J486" s="224"/>
      <c r="K486" s="225"/>
      <c r="L486" s="225"/>
      <c r="M486" s="226"/>
      <c r="N486" s="226"/>
      <c r="O486" s="257"/>
      <c r="P486" s="257"/>
      <c r="Q486" s="63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30.75" customHeight="1">
      <c r="A487" s="1"/>
      <c r="B487" s="109"/>
      <c r="C487" s="63"/>
      <c r="D487" s="63"/>
      <c r="E487" s="1"/>
      <c r="F487" s="63"/>
      <c r="G487" s="2"/>
      <c r="H487" s="224"/>
      <c r="I487" s="224"/>
      <c r="J487" s="224"/>
      <c r="K487" s="225"/>
      <c r="L487" s="225"/>
      <c r="M487" s="226"/>
      <c r="N487" s="226"/>
      <c r="O487" s="257"/>
      <c r="P487" s="257"/>
      <c r="Q487" s="63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30.75" customHeight="1">
      <c r="A488" s="1"/>
      <c r="B488" s="109"/>
      <c r="C488" s="63"/>
      <c r="D488" s="63"/>
      <c r="E488" s="1"/>
      <c r="F488" s="63"/>
      <c r="G488" s="2"/>
      <c r="H488" s="224"/>
      <c r="I488" s="224"/>
      <c r="J488" s="224"/>
      <c r="K488" s="225"/>
      <c r="L488" s="225"/>
      <c r="M488" s="226"/>
      <c r="N488" s="226"/>
      <c r="O488" s="257"/>
      <c r="P488" s="257"/>
      <c r="Q488" s="63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30.75" customHeight="1">
      <c r="A489" s="1"/>
      <c r="B489" s="109"/>
      <c r="C489" s="63"/>
      <c r="D489" s="63"/>
      <c r="E489" s="1"/>
      <c r="F489" s="63"/>
      <c r="G489" s="2"/>
      <c r="H489" s="224"/>
      <c r="I489" s="224"/>
      <c r="J489" s="224"/>
      <c r="K489" s="225"/>
      <c r="L489" s="225"/>
      <c r="M489" s="226"/>
      <c r="N489" s="226"/>
      <c r="O489" s="257"/>
      <c r="P489" s="257"/>
      <c r="Q489" s="63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30.75" customHeight="1">
      <c r="A490" s="1"/>
      <c r="B490" s="109"/>
      <c r="C490" s="63"/>
      <c r="D490" s="63"/>
      <c r="E490" s="1"/>
      <c r="F490" s="63"/>
      <c r="G490" s="2"/>
      <c r="H490" s="224"/>
      <c r="I490" s="224"/>
      <c r="J490" s="224"/>
      <c r="K490" s="225"/>
      <c r="L490" s="225"/>
      <c r="M490" s="226"/>
      <c r="N490" s="226"/>
      <c r="O490" s="257"/>
      <c r="P490" s="257"/>
      <c r="Q490" s="63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30.75" customHeight="1">
      <c r="A491" s="1"/>
      <c r="B491" s="109"/>
      <c r="C491" s="63"/>
      <c r="D491" s="63"/>
      <c r="E491" s="1"/>
      <c r="F491" s="63"/>
      <c r="G491" s="2"/>
      <c r="H491" s="224"/>
      <c r="I491" s="224"/>
      <c r="J491" s="224"/>
      <c r="K491" s="225"/>
      <c r="L491" s="225"/>
      <c r="M491" s="226"/>
      <c r="N491" s="226"/>
      <c r="O491" s="257"/>
      <c r="P491" s="257"/>
      <c r="Q491" s="63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30.75" customHeight="1">
      <c r="A492" s="1"/>
      <c r="B492" s="109"/>
      <c r="C492" s="63"/>
      <c r="D492" s="63"/>
      <c r="E492" s="1"/>
      <c r="F492" s="63"/>
      <c r="G492" s="2"/>
      <c r="H492" s="224"/>
      <c r="I492" s="224"/>
      <c r="J492" s="224"/>
      <c r="K492" s="225"/>
      <c r="L492" s="225"/>
      <c r="M492" s="226"/>
      <c r="N492" s="226"/>
      <c r="O492" s="257"/>
      <c r="P492" s="257"/>
      <c r="Q492" s="63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30.75" customHeight="1">
      <c r="A493" s="1"/>
      <c r="B493" s="109"/>
      <c r="C493" s="63"/>
      <c r="D493" s="63"/>
      <c r="E493" s="1"/>
      <c r="F493" s="63"/>
      <c r="G493" s="2"/>
      <c r="H493" s="224"/>
      <c r="I493" s="224"/>
      <c r="J493" s="224"/>
      <c r="K493" s="225"/>
      <c r="L493" s="225"/>
      <c r="M493" s="226"/>
      <c r="N493" s="226"/>
      <c r="O493" s="257"/>
      <c r="P493" s="257"/>
      <c r="Q493" s="63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30.75" customHeight="1">
      <c r="A494" s="1"/>
      <c r="B494" s="109"/>
      <c r="C494" s="63"/>
      <c r="D494" s="63"/>
      <c r="E494" s="1"/>
      <c r="F494" s="63"/>
      <c r="G494" s="2"/>
      <c r="H494" s="224"/>
      <c r="I494" s="224"/>
      <c r="J494" s="224"/>
      <c r="K494" s="225"/>
      <c r="L494" s="225"/>
      <c r="M494" s="226"/>
      <c r="N494" s="226"/>
      <c r="O494" s="257"/>
      <c r="P494" s="257"/>
      <c r="Q494" s="63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30.75" customHeight="1">
      <c r="A495" s="1"/>
      <c r="B495" s="109"/>
      <c r="C495" s="63"/>
      <c r="D495" s="63"/>
      <c r="E495" s="1"/>
      <c r="F495" s="63"/>
      <c r="G495" s="2"/>
      <c r="H495" s="224"/>
      <c r="I495" s="224"/>
      <c r="J495" s="224"/>
      <c r="K495" s="225"/>
      <c r="L495" s="225"/>
      <c r="M495" s="226"/>
      <c r="N495" s="226"/>
      <c r="O495" s="257"/>
      <c r="P495" s="257"/>
      <c r="Q495" s="63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30.75" customHeight="1">
      <c r="A496" s="1"/>
      <c r="B496" s="109"/>
      <c r="C496" s="63"/>
      <c r="D496" s="63"/>
      <c r="E496" s="1"/>
      <c r="F496" s="63"/>
      <c r="G496" s="2"/>
      <c r="H496" s="224"/>
      <c r="I496" s="224"/>
      <c r="J496" s="224"/>
      <c r="K496" s="225"/>
      <c r="L496" s="225"/>
      <c r="M496" s="226"/>
      <c r="N496" s="226"/>
      <c r="O496" s="257"/>
      <c r="P496" s="257"/>
      <c r="Q496" s="63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30.75" customHeight="1">
      <c r="A497" s="1"/>
      <c r="B497" s="109"/>
      <c r="C497" s="63"/>
      <c r="D497" s="63"/>
      <c r="E497" s="1"/>
      <c r="F497" s="63"/>
      <c r="G497" s="2"/>
      <c r="H497" s="224"/>
      <c r="I497" s="224"/>
      <c r="J497" s="224"/>
      <c r="K497" s="225"/>
      <c r="L497" s="225"/>
      <c r="M497" s="226"/>
      <c r="N497" s="226"/>
      <c r="O497" s="257"/>
      <c r="P497" s="257"/>
      <c r="Q497" s="63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30.75" customHeight="1">
      <c r="A498" s="1"/>
      <c r="B498" s="109"/>
      <c r="C498" s="63"/>
      <c r="D498" s="63"/>
      <c r="E498" s="1"/>
      <c r="F498" s="63"/>
      <c r="G498" s="2"/>
      <c r="H498" s="224"/>
      <c r="I498" s="224"/>
      <c r="J498" s="224"/>
      <c r="K498" s="225"/>
      <c r="L498" s="225"/>
      <c r="M498" s="226"/>
      <c r="N498" s="226"/>
      <c r="O498" s="257"/>
      <c r="P498" s="257"/>
      <c r="Q498" s="63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30.75" customHeight="1">
      <c r="A499" s="1"/>
      <c r="B499" s="109"/>
      <c r="C499" s="63"/>
      <c r="D499" s="63"/>
      <c r="E499" s="1"/>
      <c r="F499" s="63"/>
      <c r="G499" s="2"/>
      <c r="H499" s="224"/>
      <c r="I499" s="224"/>
      <c r="J499" s="224"/>
      <c r="K499" s="225"/>
      <c r="L499" s="225"/>
      <c r="M499" s="226"/>
      <c r="N499" s="226"/>
      <c r="O499" s="257"/>
      <c r="P499" s="257"/>
      <c r="Q499" s="63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30.75" customHeight="1">
      <c r="A500" s="1"/>
      <c r="B500" s="109"/>
      <c r="C500" s="63"/>
      <c r="D500" s="63"/>
      <c r="E500" s="1"/>
      <c r="F500" s="63"/>
      <c r="G500" s="2"/>
      <c r="H500" s="224"/>
      <c r="I500" s="224"/>
      <c r="J500" s="224"/>
      <c r="K500" s="225"/>
      <c r="L500" s="225"/>
      <c r="M500" s="226"/>
      <c r="N500" s="226"/>
      <c r="O500" s="257"/>
      <c r="P500" s="257"/>
      <c r="Q500" s="63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30.75" customHeight="1">
      <c r="A501" s="1"/>
      <c r="B501" s="109"/>
      <c r="C501" s="63"/>
      <c r="D501" s="63"/>
      <c r="E501" s="1"/>
      <c r="F501" s="63"/>
      <c r="G501" s="2"/>
      <c r="H501" s="224"/>
      <c r="I501" s="224"/>
      <c r="J501" s="224"/>
      <c r="K501" s="225"/>
      <c r="L501" s="225"/>
      <c r="M501" s="226"/>
      <c r="N501" s="226"/>
      <c r="O501" s="257"/>
      <c r="P501" s="257"/>
      <c r="Q501" s="63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30.75" customHeight="1">
      <c r="A502" s="1"/>
      <c r="B502" s="109"/>
      <c r="C502" s="63"/>
      <c r="D502" s="63"/>
      <c r="E502" s="1"/>
      <c r="F502" s="63"/>
      <c r="G502" s="2"/>
      <c r="H502" s="224"/>
      <c r="I502" s="224"/>
      <c r="J502" s="224"/>
      <c r="K502" s="225"/>
      <c r="L502" s="225"/>
      <c r="M502" s="226"/>
      <c r="N502" s="226"/>
      <c r="O502" s="257"/>
      <c r="P502" s="257"/>
      <c r="Q502" s="63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30.75" customHeight="1">
      <c r="A503" s="1"/>
      <c r="B503" s="109"/>
      <c r="C503" s="63"/>
      <c r="D503" s="63"/>
      <c r="E503" s="1"/>
      <c r="F503" s="63"/>
      <c r="G503" s="2"/>
      <c r="H503" s="224"/>
      <c r="I503" s="224"/>
      <c r="J503" s="224"/>
      <c r="K503" s="225"/>
      <c r="L503" s="225"/>
      <c r="M503" s="226"/>
      <c r="N503" s="226"/>
      <c r="O503" s="257"/>
      <c r="P503" s="257"/>
      <c r="Q503" s="63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30.75" customHeight="1">
      <c r="A504" s="1"/>
      <c r="B504" s="109"/>
      <c r="C504" s="63"/>
      <c r="D504" s="63"/>
      <c r="E504" s="1"/>
      <c r="F504" s="63"/>
      <c r="G504" s="2"/>
      <c r="H504" s="224"/>
      <c r="I504" s="224"/>
      <c r="J504" s="224"/>
      <c r="K504" s="225"/>
      <c r="L504" s="225"/>
      <c r="M504" s="226"/>
      <c r="N504" s="226"/>
      <c r="O504" s="257"/>
      <c r="P504" s="257"/>
      <c r="Q504" s="63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30.75" customHeight="1">
      <c r="A505" s="1"/>
      <c r="B505" s="109"/>
      <c r="C505" s="63"/>
      <c r="D505" s="63"/>
      <c r="E505" s="1"/>
      <c r="F505" s="63"/>
      <c r="G505" s="2"/>
      <c r="H505" s="224"/>
      <c r="I505" s="224"/>
      <c r="J505" s="224"/>
      <c r="K505" s="225"/>
      <c r="L505" s="225"/>
      <c r="M505" s="226"/>
      <c r="N505" s="226"/>
      <c r="O505" s="257"/>
      <c r="P505" s="257"/>
      <c r="Q505" s="63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30.75" customHeight="1">
      <c r="A506" s="1"/>
      <c r="B506" s="109"/>
      <c r="C506" s="63"/>
      <c r="D506" s="63"/>
      <c r="E506" s="1"/>
      <c r="F506" s="63"/>
      <c r="G506" s="2"/>
      <c r="H506" s="224"/>
      <c r="I506" s="224"/>
      <c r="J506" s="224"/>
      <c r="K506" s="225"/>
      <c r="L506" s="225"/>
      <c r="M506" s="226"/>
      <c r="N506" s="226"/>
      <c r="O506" s="257"/>
      <c r="P506" s="257"/>
      <c r="Q506" s="63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30.75" customHeight="1">
      <c r="A507" s="1"/>
      <c r="B507" s="109"/>
      <c r="C507" s="63"/>
      <c r="D507" s="63"/>
      <c r="E507" s="1"/>
      <c r="F507" s="63"/>
      <c r="G507" s="2"/>
      <c r="H507" s="224"/>
      <c r="I507" s="224"/>
      <c r="J507" s="224"/>
      <c r="K507" s="225"/>
      <c r="L507" s="225"/>
      <c r="M507" s="226"/>
      <c r="N507" s="226"/>
      <c r="O507" s="257"/>
      <c r="P507" s="257"/>
      <c r="Q507" s="63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30.75" customHeight="1">
      <c r="A508" s="1"/>
      <c r="B508" s="109"/>
      <c r="C508" s="63"/>
      <c r="D508" s="63"/>
      <c r="E508" s="1"/>
      <c r="F508" s="63"/>
      <c r="G508" s="2"/>
      <c r="H508" s="224"/>
      <c r="I508" s="224"/>
      <c r="J508" s="224"/>
      <c r="K508" s="225"/>
      <c r="L508" s="225"/>
      <c r="M508" s="226"/>
      <c r="N508" s="226"/>
      <c r="O508" s="257"/>
      <c r="P508" s="257"/>
      <c r="Q508" s="63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30.75" customHeight="1">
      <c r="A509" s="1"/>
      <c r="B509" s="109"/>
      <c r="C509" s="63"/>
      <c r="D509" s="63"/>
      <c r="E509" s="1"/>
      <c r="F509" s="63"/>
      <c r="G509" s="2"/>
      <c r="H509" s="224"/>
      <c r="I509" s="224"/>
      <c r="J509" s="224"/>
      <c r="K509" s="225"/>
      <c r="L509" s="225"/>
      <c r="M509" s="226"/>
      <c r="N509" s="226"/>
      <c r="O509" s="257"/>
      <c r="P509" s="257"/>
      <c r="Q509" s="63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30.75" customHeight="1">
      <c r="A510" s="1"/>
      <c r="B510" s="109"/>
      <c r="C510" s="63"/>
      <c r="D510" s="63"/>
      <c r="E510" s="1"/>
      <c r="F510" s="63"/>
      <c r="G510" s="2"/>
      <c r="H510" s="224"/>
      <c r="I510" s="224"/>
      <c r="J510" s="224"/>
      <c r="K510" s="225"/>
      <c r="L510" s="225"/>
      <c r="M510" s="226"/>
      <c r="N510" s="226"/>
      <c r="O510" s="257"/>
      <c r="P510" s="257"/>
      <c r="Q510" s="63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30.75" customHeight="1">
      <c r="A511" s="1"/>
      <c r="B511" s="109"/>
      <c r="C511" s="63"/>
      <c r="D511" s="63"/>
      <c r="E511" s="1"/>
      <c r="F511" s="63"/>
      <c r="G511" s="2"/>
      <c r="H511" s="224"/>
      <c r="I511" s="224"/>
      <c r="J511" s="224"/>
      <c r="K511" s="225"/>
      <c r="L511" s="225"/>
      <c r="M511" s="226"/>
      <c r="N511" s="226"/>
      <c r="O511" s="257"/>
      <c r="P511" s="257"/>
      <c r="Q511" s="63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30.75" customHeight="1">
      <c r="A512" s="1"/>
      <c r="B512" s="109"/>
      <c r="C512" s="63"/>
      <c r="D512" s="63"/>
      <c r="E512" s="1"/>
      <c r="F512" s="63"/>
      <c r="G512" s="2"/>
      <c r="H512" s="224"/>
      <c r="I512" s="224"/>
      <c r="J512" s="224"/>
      <c r="K512" s="225"/>
      <c r="L512" s="225"/>
      <c r="M512" s="226"/>
      <c r="N512" s="226"/>
      <c r="O512" s="257"/>
      <c r="P512" s="257"/>
      <c r="Q512" s="63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30.75" customHeight="1">
      <c r="A513" s="1"/>
      <c r="B513" s="109"/>
      <c r="C513" s="63"/>
      <c r="D513" s="63"/>
      <c r="E513" s="1"/>
      <c r="F513" s="63"/>
      <c r="G513" s="2"/>
      <c r="H513" s="224"/>
      <c r="I513" s="224"/>
      <c r="J513" s="224"/>
      <c r="K513" s="225"/>
      <c r="L513" s="225"/>
      <c r="M513" s="226"/>
      <c r="N513" s="226"/>
      <c r="O513" s="257"/>
      <c r="P513" s="257"/>
      <c r="Q513" s="63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30.75" customHeight="1">
      <c r="A514" s="1"/>
      <c r="B514" s="109"/>
      <c r="C514" s="63"/>
      <c r="D514" s="63"/>
      <c r="E514" s="1"/>
      <c r="F514" s="63"/>
      <c r="G514" s="2"/>
      <c r="H514" s="224"/>
      <c r="I514" s="224"/>
      <c r="J514" s="224"/>
      <c r="K514" s="225"/>
      <c r="L514" s="225"/>
      <c r="M514" s="226"/>
      <c r="N514" s="226"/>
      <c r="O514" s="257"/>
      <c r="P514" s="257"/>
      <c r="Q514" s="63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30.75" customHeight="1">
      <c r="A515" s="1"/>
      <c r="B515" s="109"/>
      <c r="C515" s="63"/>
      <c r="D515" s="63"/>
      <c r="E515" s="1"/>
      <c r="F515" s="63"/>
      <c r="G515" s="2"/>
      <c r="H515" s="224"/>
      <c r="I515" s="224"/>
      <c r="J515" s="224"/>
      <c r="K515" s="225"/>
      <c r="L515" s="225"/>
      <c r="M515" s="226"/>
      <c r="N515" s="226"/>
      <c r="O515" s="257"/>
      <c r="P515" s="257"/>
      <c r="Q515" s="63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30.75" customHeight="1">
      <c r="A516" s="1"/>
      <c r="B516" s="109"/>
      <c r="C516" s="63"/>
      <c r="D516" s="63"/>
      <c r="E516" s="1"/>
      <c r="F516" s="63"/>
      <c r="G516" s="2"/>
      <c r="H516" s="224"/>
      <c r="I516" s="224"/>
      <c r="J516" s="224"/>
      <c r="K516" s="225"/>
      <c r="L516" s="225"/>
      <c r="M516" s="226"/>
      <c r="N516" s="226"/>
      <c r="O516" s="257"/>
      <c r="P516" s="257"/>
      <c r="Q516" s="63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30.75" customHeight="1">
      <c r="A517" s="1"/>
      <c r="B517" s="109"/>
      <c r="C517" s="63"/>
      <c r="D517" s="63"/>
      <c r="E517" s="1"/>
      <c r="F517" s="63"/>
      <c r="G517" s="2"/>
      <c r="H517" s="224"/>
      <c r="I517" s="224"/>
      <c r="J517" s="224"/>
      <c r="K517" s="225"/>
      <c r="L517" s="225"/>
      <c r="M517" s="226"/>
      <c r="N517" s="226"/>
      <c r="O517" s="257"/>
      <c r="P517" s="257"/>
      <c r="Q517" s="63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30.75" customHeight="1">
      <c r="A518" s="1"/>
      <c r="B518" s="109"/>
      <c r="C518" s="63"/>
      <c r="D518" s="63"/>
      <c r="E518" s="1"/>
      <c r="F518" s="63"/>
      <c r="G518" s="2"/>
      <c r="H518" s="224"/>
      <c r="I518" s="224"/>
      <c r="J518" s="224"/>
      <c r="K518" s="225"/>
      <c r="L518" s="225"/>
      <c r="M518" s="226"/>
      <c r="N518" s="226"/>
      <c r="O518" s="257"/>
      <c r="P518" s="257"/>
      <c r="Q518" s="63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30.75" customHeight="1">
      <c r="A519" s="1"/>
      <c r="B519" s="109"/>
      <c r="C519" s="63"/>
      <c r="D519" s="63"/>
      <c r="E519" s="1"/>
      <c r="F519" s="63"/>
      <c r="G519" s="2"/>
      <c r="H519" s="224"/>
      <c r="I519" s="224"/>
      <c r="J519" s="224"/>
      <c r="K519" s="225"/>
      <c r="L519" s="225"/>
      <c r="M519" s="226"/>
      <c r="N519" s="226"/>
      <c r="O519" s="257"/>
      <c r="P519" s="257"/>
      <c r="Q519" s="63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30.75" customHeight="1">
      <c r="A520" s="1"/>
      <c r="B520" s="109"/>
      <c r="C520" s="63"/>
      <c r="D520" s="63"/>
      <c r="E520" s="1"/>
      <c r="F520" s="63"/>
      <c r="G520" s="2"/>
      <c r="H520" s="224"/>
      <c r="I520" s="224"/>
      <c r="J520" s="224"/>
      <c r="K520" s="225"/>
      <c r="L520" s="225"/>
      <c r="M520" s="226"/>
      <c r="N520" s="226"/>
      <c r="O520" s="257"/>
      <c r="P520" s="257"/>
      <c r="Q520" s="63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30.75" customHeight="1">
      <c r="A521" s="1"/>
      <c r="B521" s="109"/>
      <c r="C521" s="63"/>
      <c r="D521" s="63"/>
      <c r="E521" s="1"/>
      <c r="F521" s="63"/>
      <c r="G521" s="2"/>
      <c r="H521" s="224"/>
      <c r="I521" s="224"/>
      <c r="J521" s="224"/>
      <c r="K521" s="225"/>
      <c r="L521" s="225"/>
      <c r="M521" s="226"/>
      <c r="N521" s="226"/>
      <c r="O521" s="257"/>
      <c r="P521" s="257"/>
      <c r="Q521" s="63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30.75" customHeight="1">
      <c r="A522" s="1"/>
      <c r="B522" s="109"/>
      <c r="C522" s="63"/>
      <c r="D522" s="63"/>
      <c r="E522" s="1"/>
      <c r="F522" s="63"/>
      <c r="G522" s="2"/>
      <c r="H522" s="224"/>
      <c r="I522" s="224"/>
      <c r="J522" s="224"/>
      <c r="K522" s="225"/>
      <c r="L522" s="225"/>
      <c r="M522" s="226"/>
      <c r="N522" s="226"/>
      <c r="O522" s="257"/>
      <c r="P522" s="257"/>
      <c r="Q522" s="63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30.75" customHeight="1">
      <c r="A523" s="1"/>
      <c r="B523" s="109"/>
      <c r="C523" s="63"/>
      <c r="D523" s="63"/>
      <c r="E523" s="1"/>
      <c r="F523" s="63"/>
      <c r="G523" s="2"/>
      <c r="H523" s="224"/>
      <c r="I523" s="224"/>
      <c r="J523" s="224"/>
      <c r="K523" s="225"/>
      <c r="L523" s="225"/>
      <c r="M523" s="226"/>
      <c r="N523" s="226"/>
      <c r="O523" s="257"/>
      <c r="P523" s="257"/>
      <c r="Q523" s="63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30.75" customHeight="1">
      <c r="A524" s="1"/>
      <c r="B524" s="109"/>
      <c r="C524" s="63"/>
      <c r="D524" s="63"/>
      <c r="E524" s="1"/>
      <c r="F524" s="63"/>
      <c r="G524" s="2"/>
      <c r="H524" s="224"/>
      <c r="I524" s="224"/>
      <c r="J524" s="224"/>
      <c r="K524" s="225"/>
      <c r="L524" s="225"/>
      <c r="M524" s="226"/>
      <c r="N524" s="226"/>
      <c r="O524" s="257"/>
      <c r="P524" s="257"/>
      <c r="Q524" s="63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30.75" customHeight="1">
      <c r="A525" s="1"/>
      <c r="B525" s="109"/>
      <c r="C525" s="63"/>
      <c r="D525" s="63"/>
      <c r="E525" s="1"/>
      <c r="F525" s="63"/>
      <c r="G525" s="2"/>
      <c r="H525" s="224"/>
      <c r="I525" s="224"/>
      <c r="J525" s="224"/>
      <c r="K525" s="225"/>
      <c r="L525" s="225"/>
      <c r="M525" s="226"/>
      <c r="N525" s="226"/>
      <c r="O525" s="257"/>
      <c r="P525" s="257"/>
      <c r="Q525" s="63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30.75" customHeight="1">
      <c r="A526" s="1"/>
      <c r="B526" s="109"/>
      <c r="C526" s="63"/>
      <c r="D526" s="63"/>
      <c r="E526" s="1"/>
      <c r="F526" s="63"/>
      <c r="G526" s="2"/>
      <c r="H526" s="224"/>
      <c r="I526" s="224"/>
      <c r="J526" s="224"/>
      <c r="K526" s="225"/>
      <c r="L526" s="225"/>
      <c r="M526" s="226"/>
      <c r="N526" s="226"/>
      <c r="O526" s="257"/>
      <c r="P526" s="257"/>
      <c r="Q526" s="63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30.75" customHeight="1">
      <c r="A527" s="1"/>
      <c r="B527" s="109"/>
      <c r="C527" s="63"/>
      <c r="D527" s="63"/>
      <c r="E527" s="1"/>
      <c r="F527" s="63"/>
      <c r="G527" s="2"/>
      <c r="H527" s="224"/>
      <c r="I527" s="224"/>
      <c r="J527" s="224"/>
      <c r="K527" s="225"/>
      <c r="L527" s="225"/>
      <c r="M527" s="226"/>
      <c r="N527" s="226"/>
      <c r="O527" s="257"/>
      <c r="P527" s="257"/>
      <c r="Q527" s="63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30.75" customHeight="1">
      <c r="A528" s="1"/>
      <c r="B528" s="109"/>
      <c r="C528" s="63"/>
      <c r="D528" s="63"/>
      <c r="E528" s="1"/>
      <c r="F528" s="63"/>
      <c r="G528" s="2"/>
      <c r="H528" s="224"/>
      <c r="I528" s="224"/>
      <c r="J528" s="224"/>
      <c r="K528" s="225"/>
      <c r="L528" s="225"/>
      <c r="M528" s="226"/>
      <c r="N528" s="226"/>
      <c r="O528" s="257"/>
      <c r="P528" s="257"/>
      <c r="Q528" s="63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30.75" customHeight="1">
      <c r="A529" s="1"/>
      <c r="B529" s="109"/>
      <c r="C529" s="63"/>
      <c r="D529" s="63"/>
      <c r="E529" s="1"/>
      <c r="F529" s="63"/>
      <c r="G529" s="2"/>
      <c r="H529" s="224"/>
      <c r="I529" s="224"/>
      <c r="J529" s="224"/>
      <c r="K529" s="225"/>
      <c r="L529" s="225"/>
      <c r="M529" s="226"/>
      <c r="N529" s="226"/>
      <c r="O529" s="257"/>
      <c r="P529" s="257"/>
      <c r="Q529" s="63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30.75" customHeight="1">
      <c r="A530" s="1"/>
      <c r="B530" s="109"/>
      <c r="C530" s="63"/>
      <c r="D530" s="63"/>
      <c r="E530" s="1"/>
      <c r="F530" s="63"/>
      <c r="G530" s="2"/>
      <c r="H530" s="224"/>
      <c r="I530" s="224"/>
      <c r="J530" s="224"/>
      <c r="K530" s="225"/>
      <c r="L530" s="225"/>
      <c r="M530" s="226"/>
      <c r="N530" s="226"/>
      <c r="O530" s="257"/>
      <c r="P530" s="257"/>
      <c r="Q530" s="63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30.75" customHeight="1">
      <c r="A531" s="1"/>
      <c r="B531" s="109"/>
      <c r="C531" s="63"/>
      <c r="D531" s="63"/>
      <c r="E531" s="1"/>
      <c r="F531" s="63"/>
      <c r="G531" s="2"/>
      <c r="H531" s="224"/>
      <c r="I531" s="224"/>
      <c r="J531" s="224"/>
      <c r="K531" s="225"/>
      <c r="L531" s="225"/>
      <c r="M531" s="226"/>
      <c r="N531" s="226"/>
      <c r="O531" s="257"/>
      <c r="P531" s="257"/>
      <c r="Q531" s="63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30.75" customHeight="1">
      <c r="A532" s="1"/>
      <c r="B532" s="109"/>
      <c r="C532" s="63"/>
      <c r="D532" s="63"/>
      <c r="E532" s="1"/>
      <c r="F532" s="63"/>
      <c r="G532" s="2"/>
      <c r="H532" s="224"/>
      <c r="I532" s="224"/>
      <c r="J532" s="224"/>
      <c r="K532" s="225"/>
      <c r="L532" s="225"/>
      <c r="M532" s="226"/>
      <c r="N532" s="226"/>
      <c r="O532" s="257"/>
      <c r="P532" s="257"/>
      <c r="Q532" s="63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30.75" customHeight="1">
      <c r="A533" s="1"/>
      <c r="B533" s="109"/>
      <c r="C533" s="63"/>
      <c r="D533" s="63"/>
      <c r="E533" s="1"/>
      <c r="F533" s="63"/>
      <c r="G533" s="2"/>
      <c r="H533" s="224"/>
      <c r="I533" s="224"/>
      <c r="J533" s="224"/>
      <c r="K533" s="225"/>
      <c r="L533" s="225"/>
      <c r="M533" s="226"/>
      <c r="N533" s="226"/>
      <c r="O533" s="257"/>
      <c r="P533" s="257"/>
      <c r="Q533" s="63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30.75" customHeight="1">
      <c r="A534" s="1"/>
      <c r="B534" s="109"/>
      <c r="C534" s="63"/>
      <c r="D534" s="63"/>
      <c r="E534" s="1"/>
      <c r="F534" s="63"/>
      <c r="G534" s="2"/>
      <c r="H534" s="224"/>
      <c r="I534" s="224"/>
      <c r="J534" s="224"/>
      <c r="K534" s="225"/>
      <c r="L534" s="225"/>
      <c r="M534" s="226"/>
      <c r="N534" s="226"/>
      <c r="O534" s="257"/>
      <c r="P534" s="257"/>
      <c r="Q534" s="63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30.75" customHeight="1">
      <c r="A535" s="1"/>
      <c r="B535" s="109"/>
      <c r="C535" s="63"/>
      <c r="D535" s="63"/>
      <c r="E535" s="1"/>
      <c r="F535" s="63"/>
      <c r="G535" s="2"/>
      <c r="H535" s="224"/>
      <c r="I535" s="224"/>
      <c r="J535" s="224"/>
      <c r="K535" s="225"/>
      <c r="L535" s="225"/>
      <c r="M535" s="226"/>
      <c r="N535" s="226"/>
      <c r="O535" s="257"/>
      <c r="P535" s="257"/>
      <c r="Q535" s="63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30.75" customHeight="1">
      <c r="A536" s="1"/>
      <c r="B536" s="109"/>
      <c r="C536" s="63"/>
      <c r="D536" s="63"/>
      <c r="E536" s="1"/>
      <c r="F536" s="63"/>
      <c r="G536" s="2"/>
      <c r="H536" s="224"/>
      <c r="I536" s="224"/>
      <c r="J536" s="224"/>
      <c r="K536" s="225"/>
      <c r="L536" s="225"/>
      <c r="M536" s="226"/>
      <c r="N536" s="226"/>
      <c r="O536" s="257"/>
      <c r="P536" s="257"/>
      <c r="Q536" s="63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30.75" customHeight="1">
      <c r="A537" s="1"/>
      <c r="B537" s="109"/>
      <c r="C537" s="63"/>
      <c r="D537" s="63"/>
      <c r="E537" s="1"/>
      <c r="F537" s="63"/>
      <c r="G537" s="2"/>
      <c r="H537" s="224"/>
      <c r="I537" s="224"/>
      <c r="J537" s="224"/>
      <c r="K537" s="225"/>
      <c r="L537" s="225"/>
      <c r="M537" s="226"/>
      <c r="N537" s="226"/>
      <c r="O537" s="257"/>
      <c r="P537" s="257"/>
      <c r="Q537" s="63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30.75" customHeight="1">
      <c r="A538" s="1"/>
      <c r="B538" s="109"/>
      <c r="C538" s="63"/>
      <c r="D538" s="63"/>
      <c r="E538" s="1"/>
      <c r="F538" s="63"/>
      <c r="G538" s="2"/>
      <c r="H538" s="224"/>
      <c r="I538" s="224"/>
      <c r="J538" s="224"/>
      <c r="K538" s="225"/>
      <c r="L538" s="225"/>
      <c r="M538" s="226"/>
      <c r="N538" s="226"/>
      <c r="O538" s="257"/>
      <c r="P538" s="257"/>
      <c r="Q538" s="63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30.75" customHeight="1">
      <c r="A539" s="1"/>
      <c r="B539" s="109"/>
      <c r="C539" s="63"/>
      <c r="D539" s="63"/>
      <c r="E539" s="1"/>
      <c r="F539" s="63"/>
      <c r="G539" s="2"/>
      <c r="H539" s="224"/>
      <c r="I539" s="224"/>
      <c r="J539" s="224"/>
      <c r="K539" s="225"/>
      <c r="L539" s="225"/>
      <c r="M539" s="226"/>
      <c r="N539" s="226"/>
      <c r="O539" s="257"/>
      <c r="P539" s="257"/>
      <c r="Q539" s="63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30.75" customHeight="1">
      <c r="A540" s="1"/>
      <c r="B540" s="109"/>
      <c r="C540" s="63"/>
      <c r="D540" s="63"/>
      <c r="E540" s="1"/>
      <c r="F540" s="63"/>
      <c r="G540" s="2"/>
      <c r="H540" s="224"/>
      <c r="I540" s="224"/>
      <c r="J540" s="224"/>
      <c r="K540" s="225"/>
      <c r="L540" s="225"/>
      <c r="M540" s="226"/>
      <c r="N540" s="226"/>
      <c r="O540" s="257"/>
      <c r="P540" s="257"/>
      <c r="Q540" s="63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30.75" customHeight="1">
      <c r="A541" s="1"/>
      <c r="B541" s="109"/>
      <c r="C541" s="63"/>
      <c r="D541" s="63"/>
      <c r="E541" s="1"/>
      <c r="F541" s="63"/>
      <c r="G541" s="2"/>
      <c r="H541" s="224"/>
      <c r="I541" s="224"/>
      <c r="J541" s="224"/>
      <c r="K541" s="225"/>
      <c r="L541" s="225"/>
      <c r="M541" s="226"/>
      <c r="N541" s="226"/>
      <c r="O541" s="257"/>
      <c r="P541" s="257"/>
      <c r="Q541" s="63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30.75" customHeight="1">
      <c r="A542" s="1"/>
      <c r="B542" s="109"/>
      <c r="C542" s="63"/>
      <c r="D542" s="63"/>
      <c r="E542" s="1"/>
      <c r="F542" s="63"/>
      <c r="G542" s="2"/>
      <c r="H542" s="224"/>
      <c r="I542" s="224"/>
      <c r="J542" s="224"/>
      <c r="K542" s="225"/>
      <c r="L542" s="225"/>
      <c r="M542" s="226"/>
      <c r="N542" s="226"/>
      <c r="O542" s="257"/>
      <c r="P542" s="257"/>
      <c r="Q542" s="63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30.75" customHeight="1">
      <c r="A543" s="1"/>
      <c r="B543" s="109"/>
      <c r="C543" s="63"/>
      <c r="D543" s="63"/>
      <c r="E543" s="1"/>
      <c r="F543" s="63"/>
      <c r="G543" s="2"/>
      <c r="H543" s="224"/>
      <c r="I543" s="224"/>
      <c r="J543" s="224"/>
      <c r="K543" s="225"/>
      <c r="L543" s="225"/>
      <c r="M543" s="226"/>
      <c r="N543" s="226"/>
      <c r="O543" s="257"/>
      <c r="P543" s="257"/>
      <c r="Q543" s="63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30.75" customHeight="1">
      <c r="A544" s="1"/>
      <c r="B544" s="109"/>
      <c r="C544" s="63"/>
      <c r="D544" s="63"/>
      <c r="E544" s="1"/>
      <c r="F544" s="63"/>
      <c r="G544" s="2"/>
      <c r="H544" s="224"/>
      <c r="I544" s="224"/>
      <c r="J544" s="224"/>
      <c r="K544" s="225"/>
      <c r="L544" s="225"/>
      <c r="M544" s="226"/>
      <c r="N544" s="226"/>
      <c r="O544" s="257"/>
      <c r="P544" s="257"/>
      <c r="Q544" s="63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30.75" customHeight="1">
      <c r="A545" s="1"/>
      <c r="B545" s="109"/>
      <c r="C545" s="63"/>
      <c r="D545" s="63"/>
      <c r="E545" s="1"/>
      <c r="F545" s="63"/>
      <c r="G545" s="2"/>
      <c r="H545" s="224"/>
      <c r="I545" s="224"/>
      <c r="J545" s="224"/>
      <c r="K545" s="225"/>
      <c r="L545" s="225"/>
      <c r="M545" s="226"/>
      <c r="N545" s="226"/>
      <c r="O545" s="257"/>
      <c r="P545" s="257"/>
      <c r="Q545" s="63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30.75" customHeight="1">
      <c r="A546" s="1"/>
      <c r="B546" s="109"/>
      <c r="C546" s="63"/>
      <c r="D546" s="63"/>
      <c r="E546" s="1"/>
      <c r="F546" s="63"/>
      <c r="G546" s="2"/>
      <c r="H546" s="224"/>
      <c r="I546" s="224"/>
      <c r="J546" s="224"/>
      <c r="K546" s="225"/>
      <c r="L546" s="225"/>
      <c r="M546" s="226"/>
      <c r="N546" s="226"/>
      <c r="O546" s="257"/>
      <c r="P546" s="257"/>
      <c r="Q546" s="63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30.75" customHeight="1">
      <c r="A547" s="1"/>
      <c r="B547" s="109"/>
      <c r="C547" s="63"/>
      <c r="D547" s="63"/>
      <c r="E547" s="1"/>
      <c r="F547" s="63"/>
      <c r="G547" s="2"/>
      <c r="H547" s="224"/>
      <c r="I547" s="224"/>
      <c r="J547" s="224"/>
      <c r="K547" s="225"/>
      <c r="L547" s="225"/>
      <c r="M547" s="226"/>
      <c r="N547" s="226"/>
      <c r="O547" s="257"/>
      <c r="P547" s="257"/>
      <c r="Q547" s="63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30.75" customHeight="1">
      <c r="A548" s="1"/>
      <c r="B548" s="109"/>
      <c r="C548" s="63"/>
      <c r="D548" s="63"/>
      <c r="E548" s="1"/>
      <c r="F548" s="63"/>
      <c r="G548" s="2"/>
      <c r="H548" s="224"/>
      <c r="I548" s="224"/>
      <c r="J548" s="224"/>
      <c r="K548" s="225"/>
      <c r="L548" s="225"/>
      <c r="M548" s="226"/>
      <c r="N548" s="226"/>
      <c r="O548" s="257"/>
      <c r="P548" s="257"/>
      <c r="Q548" s="63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30.75" customHeight="1">
      <c r="A549" s="1"/>
      <c r="B549" s="109"/>
      <c r="C549" s="63"/>
      <c r="D549" s="63"/>
      <c r="E549" s="1"/>
      <c r="F549" s="63"/>
      <c r="G549" s="2"/>
      <c r="H549" s="224"/>
      <c r="I549" s="224"/>
      <c r="J549" s="224"/>
      <c r="K549" s="225"/>
      <c r="L549" s="225"/>
      <c r="M549" s="226"/>
      <c r="N549" s="226"/>
      <c r="O549" s="257"/>
      <c r="P549" s="257"/>
      <c r="Q549" s="63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30.75" customHeight="1">
      <c r="A550" s="1"/>
      <c r="B550" s="109"/>
      <c r="C550" s="63"/>
      <c r="D550" s="63"/>
      <c r="E550" s="1"/>
      <c r="F550" s="63"/>
      <c r="G550" s="2"/>
      <c r="H550" s="224"/>
      <c r="I550" s="224"/>
      <c r="J550" s="224"/>
      <c r="K550" s="225"/>
      <c r="L550" s="225"/>
      <c r="M550" s="226"/>
      <c r="N550" s="226"/>
      <c r="O550" s="257"/>
      <c r="P550" s="257"/>
      <c r="Q550" s="63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30.75" customHeight="1">
      <c r="A551" s="1"/>
      <c r="B551" s="109"/>
      <c r="C551" s="63"/>
      <c r="D551" s="63"/>
      <c r="E551" s="1"/>
      <c r="F551" s="63"/>
      <c r="G551" s="2"/>
      <c r="H551" s="224"/>
      <c r="I551" s="224"/>
      <c r="J551" s="224"/>
      <c r="K551" s="225"/>
      <c r="L551" s="225"/>
      <c r="M551" s="226"/>
      <c r="N551" s="226"/>
      <c r="O551" s="257"/>
      <c r="P551" s="257"/>
      <c r="Q551" s="63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30.75" customHeight="1">
      <c r="A552" s="1"/>
      <c r="B552" s="109"/>
      <c r="C552" s="63"/>
      <c r="D552" s="63"/>
      <c r="E552" s="1"/>
      <c r="F552" s="63"/>
      <c r="G552" s="2"/>
      <c r="H552" s="224"/>
      <c r="I552" s="224"/>
      <c r="J552" s="224"/>
      <c r="K552" s="225"/>
      <c r="L552" s="225"/>
      <c r="M552" s="226"/>
      <c r="N552" s="226"/>
      <c r="O552" s="257"/>
      <c r="P552" s="257"/>
      <c r="Q552" s="63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30.75" customHeight="1">
      <c r="A553" s="1"/>
      <c r="B553" s="109"/>
      <c r="C553" s="63"/>
      <c r="D553" s="63"/>
      <c r="E553" s="1"/>
      <c r="F553" s="63"/>
      <c r="G553" s="2"/>
      <c r="H553" s="224"/>
      <c r="I553" s="224"/>
      <c r="J553" s="224"/>
      <c r="K553" s="225"/>
      <c r="L553" s="225"/>
      <c r="M553" s="226"/>
      <c r="N553" s="226"/>
      <c r="O553" s="257"/>
      <c r="P553" s="257"/>
      <c r="Q553" s="63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30.75" customHeight="1">
      <c r="A554" s="1"/>
      <c r="B554" s="109"/>
      <c r="C554" s="63"/>
      <c r="D554" s="63"/>
      <c r="E554" s="1"/>
      <c r="F554" s="63"/>
      <c r="G554" s="2"/>
      <c r="H554" s="224"/>
      <c r="I554" s="224"/>
      <c r="J554" s="224"/>
      <c r="K554" s="225"/>
      <c r="L554" s="225"/>
      <c r="M554" s="226"/>
      <c r="N554" s="226"/>
      <c r="O554" s="257"/>
      <c r="P554" s="257"/>
      <c r="Q554" s="63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30.75" customHeight="1">
      <c r="A555" s="1"/>
      <c r="B555" s="109"/>
      <c r="C555" s="63"/>
      <c r="D555" s="63"/>
      <c r="E555" s="1"/>
      <c r="F555" s="63"/>
      <c r="G555" s="2"/>
      <c r="H555" s="224"/>
      <c r="I555" s="224"/>
      <c r="J555" s="224"/>
      <c r="K555" s="225"/>
      <c r="L555" s="225"/>
      <c r="M555" s="226"/>
      <c r="N555" s="226"/>
      <c r="O555" s="257"/>
      <c r="P555" s="257"/>
      <c r="Q555" s="63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30.75" customHeight="1">
      <c r="A556" s="1"/>
      <c r="B556" s="109"/>
      <c r="C556" s="63"/>
      <c r="D556" s="63"/>
      <c r="E556" s="1"/>
      <c r="F556" s="63"/>
      <c r="G556" s="2"/>
      <c r="H556" s="224"/>
      <c r="I556" s="224"/>
      <c r="J556" s="224"/>
      <c r="K556" s="225"/>
      <c r="L556" s="225"/>
      <c r="M556" s="226"/>
      <c r="N556" s="226"/>
      <c r="O556" s="257"/>
      <c r="P556" s="257"/>
      <c r="Q556" s="63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30.75" customHeight="1">
      <c r="A557" s="1"/>
      <c r="B557" s="109"/>
      <c r="C557" s="63"/>
      <c r="D557" s="63"/>
      <c r="E557" s="1"/>
      <c r="F557" s="63"/>
      <c r="G557" s="2"/>
      <c r="H557" s="224"/>
      <c r="I557" s="224"/>
      <c r="J557" s="224"/>
      <c r="K557" s="225"/>
      <c r="L557" s="225"/>
      <c r="M557" s="226"/>
      <c r="N557" s="226"/>
      <c r="O557" s="257"/>
      <c r="P557" s="257"/>
      <c r="Q557" s="63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30.75" customHeight="1">
      <c r="A558" s="1"/>
      <c r="B558" s="109"/>
      <c r="C558" s="63"/>
      <c r="D558" s="63"/>
      <c r="E558" s="1"/>
      <c r="F558" s="63"/>
      <c r="G558" s="2"/>
      <c r="H558" s="224"/>
      <c r="I558" s="224"/>
      <c r="J558" s="224"/>
      <c r="K558" s="225"/>
      <c r="L558" s="225"/>
      <c r="M558" s="226"/>
      <c r="N558" s="226"/>
      <c r="O558" s="257"/>
      <c r="P558" s="257"/>
      <c r="Q558" s="63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30.75" customHeight="1">
      <c r="A559" s="1"/>
      <c r="B559" s="109"/>
      <c r="C559" s="63"/>
      <c r="D559" s="63"/>
      <c r="E559" s="1"/>
      <c r="F559" s="63"/>
      <c r="G559" s="2"/>
      <c r="H559" s="224"/>
      <c r="I559" s="224"/>
      <c r="J559" s="224"/>
      <c r="K559" s="225"/>
      <c r="L559" s="225"/>
      <c r="M559" s="226"/>
      <c r="N559" s="226"/>
      <c r="O559" s="257"/>
      <c r="P559" s="257"/>
      <c r="Q559" s="63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30.75" customHeight="1">
      <c r="A560" s="1"/>
      <c r="B560" s="109"/>
      <c r="C560" s="63"/>
      <c r="D560" s="63"/>
      <c r="E560" s="1"/>
      <c r="F560" s="63"/>
      <c r="G560" s="2"/>
      <c r="H560" s="224"/>
      <c r="I560" s="224"/>
      <c r="J560" s="224"/>
      <c r="K560" s="225"/>
      <c r="L560" s="225"/>
      <c r="M560" s="226"/>
      <c r="N560" s="226"/>
      <c r="O560" s="257"/>
      <c r="P560" s="257"/>
      <c r="Q560" s="63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30.75" customHeight="1">
      <c r="A561" s="1"/>
      <c r="B561" s="109"/>
      <c r="C561" s="63"/>
      <c r="D561" s="63"/>
      <c r="E561" s="1"/>
      <c r="F561" s="63"/>
      <c r="G561" s="2"/>
      <c r="H561" s="224"/>
      <c r="I561" s="224"/>
      <c r="J561" s="224"/>
      <c r="K561" s="225"/>
      <c r="L561" s="225"/>
      <c r="M561" s="226"/>
      <c r="N561" s="226"/>
      <c r="O561" s="257"/>
      <c r="P561" s="257"/>
      <c r="Q561" s="63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30.75" customHeight="1">
      <c r="A562" s="1"/>
      <c r="B562" s="109"/>
      <c r="C562" s="63"/>
      <c r="D562" s="63"/>
      <c r="E562" s="1"/>
      <c r="F562" s="63"/>
      <c r="G562" s="2"/>
      <c r="H562" s="224"/>
      <c r="I562" s="224"/>
      <c r="J562" s="224"/>
      <c r="K562" s="225"/>
      <c r="L562" s="225"/>
      <c r="M562" s="226"/>
      <c r="N562" s="226"/>
      <c r="O562" s="257"/>
      <c r="P562" s="257"/>
      <c r="Q562" s="63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30.75" customHeight="1">
      <c r="A563" s="1"/>
      <c r="B563" s="109"/>
      <c r="C563" s="63"/>
      <c r="D563" s="63"/>
      <c r="E563" s="1"/>
      <c r="F563" s="63"/>
      <c r="G563" s="2"/>
      <c r="H563" s="224"/>
      <c r="I563" s="224"/>
      <c r="J563" s="224"/>
      <c r="K563" s="225"/>
      <c r="L563" s="225"/>
      <c r="M563" s="226"/>
      <c r="N563" s="226"/>
      <c r="O563" s="257"/>
      <c r="P563" s="257"/>
      <c r="Q563" s="63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30.75" customHeight="1">
      <c r="A564" s="1"/>
      <c r="B564" s="109"/>
      <c r="C564" s="63"/>
      <c r="D564" s="63"/>
      <c r="E564" s="1"/>
      <c r="F564" s="63"/>
      <c r="G564" s="2"/>
      <c r="H564" s="224"/>
      <c r="I564" s="224"/>
      <c r="J564" s="224"/>
      <c r="K564" s="225"/>
      <c r="L564" s="225"/>
      <c r="M564" s="226"/>
      <c r="N564" s="226"/>
      <c r="O564" s="257"/>
      <c r="P564" s="257"/>
      <c r="Q564" s="63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30.75" customHeight="1">
      <c r="A565" s="1"/>
      <c r="B565" s="109"/>
      <c r="C565" s="63"/>
      <c r="D565" s="63"/>
      <c r="E565" s="1"/>
      <c r="F565" s="63"/>
      <c r="G565" s="2"/>
      <c r="H565" s="224"/>
      <c r="I565" s="224"/>
      <c r="J565" s="224"/>
      <c r="K565" s="225"/>
      <c r="L565" s="225"/>
      <c r="M565" s="226"/>
      <c r="N565" s="226"/>
      <c r="O565" s="257"/>
      <c r="P565" s="257"/>
      <c r="Q565" s="63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30.75" customHeight="1">
      <c r="A566" s="1"/>
      <c r="B566" s="109"/>
      <c r="C566" s="63"/>
      <c r="D566" s="63"/>
      <c r="E566" s="1"/>
      <c r="F566" s="63"/>
      <c r="G566" s="2"/>
      <c r="H566" s="224"/>
      <c r="I566" s="224"/>
      <c r="J566" s="224"/>
      <c r="K566" s="225"/>
      <c r="L566" s="225"/>
      <c r="M566" s="226"/>
      <c r="N566" s="226"/>
      <c r="O566" s="257"/>
      <c r="P566" s="257"/>
      <c r="Q566" s="63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30.75" customHeight="1">
      <c r="A567" s="1"/>
      <c r="B567" s="109"/>
      <c r="C567" s="63"/>
      <c r="D567" s="63"/>
      <c r="E567" s="1"/>
      <c r="F567" s="63"/>
      <c r="G567" s="2"/>
      <c r="H567" s="224"/>
      <c r="I567" s="224"/>
      <c r="J567" s="224"/>
      <c r="K567" s="225"/>
      <c r="L567" s="225"/>
      <c r="M567" s="226"/>
      <c r="N567" s="226"/>
      <c r="O567" s="257"/>
      <c r="P567" s="257"/>
      <c r="Q567" s="63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30.75" customHeight="1">
      <c r="A568" s="1"/>
      <c r="B568" s="109"/>
      <c r="C568" s="63"/>
      <c r="D568" s="63"/>
      <c r="E568" s="1"/>
      <c r="F568" s="63"/>
      <c r="G568" s="2"/>
      <c r="H568" s="224"/>
      <c r="I568" s="224"/>
      <c r="J568" s="224"/>
      <c r="K568" s="225"/>
      <c r="L568" s="225"/>
      <c r="M568" s="226"/>
      <c r="N568" s="226"/>
      <c r="O568" s="257"/>
      <c r="P568" s="257"/>
      <c r="Q568" s="63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30.75" customHeight="1">
      <c r="A569" s="1"/>
      <c r="B569" s="109"/>
      <c r="C569" s="63"/>
      <c r="D569" s="63"/>
      <c r="E569" s="1"/>
      <c r="F569" s="63"/>
      <c r="G569" s="2"/>
      <c r="H569" s="224"/>
      <c r="I569" s="224"/>
      <c r="J569" s="224"/>
      <c r="K569" s="225"/>
      <c r="L569" s="225"/>
      <c r="M569" s="226"/>
      <c r="N569" s="226"/>
      <c r="O569" s="257"/>
      <c r="P569" s="257"/>
      <c r="Q569" s="63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30.75" customHeight="1">
      <c r="A570" s="1"/>
      <c r="B570" s="109"/>
      <c r="C570" s="63"/>
      <c r="D570" s="63"/>
      <c r="E570" s="1"/>
      <c r="F570" s="63"/>
      <c r="G570" s="2"/>
      <c r="H570" s="224"/>
      <c r="I570" s="224"/>
      <c r="J570" s="224"/>
      <c r="K570" s="225"/>
      <c r="L570" s="225"/>
      <c r="M570" s="226"/>
      <c r="N570" s="226"/>
      <c r="O570" s="257"/>
      <c r="P570" s="257"/>
      <c r="Q570" s="63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30.75" customHeight="1">
      <c r="A571" s="1"/>
      <c r="B571" s="109"/>
      <c r="C571" s="63"/>
      <c r="D571" s="63"/>
      <c r="E571" s="1"/>
      <c r="F571" s="63"/>
      <c r="G571" s="2"/>
      <c r="H571" s="224"/>
      <c r="I571" s="224"/>
      <c r="J571" s="224"/>
      <c r="K571" s="225"/>
      <c r="L571" s="225"/>
      <c r="M571" s="226"/>
      <c r="N571" s="226"/>
      <c r="O571" s="257"/>
      <c r="P571" s="257"/>
      <c r="Q571" s="63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30.75" customHeight="1">
      <c r="A572" s="1"/>
      <c r="B572" s="109"/>
      <c r="C572" s="63"/>
      <c r="D572" s="63"/>
      <c r="E572" s="1"/>
      <c r="F572" s="63"/>
      <c r="G572" s="2"/>
      <c r="H572" s="224"/>
      <c r="I572" s="224"/>
      <c r="J572" s="224"/>
      <c r="K572" s="225"/>
      <c r="L572" s="225"/>
      <c r="M572" s="226"/>
      <c r="N572" s="226"/>
      <c r="O572" s="257"/>
      <c r="P572" s="257"/>
      <c r="Q572" s="63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30.75" customHeight="1">
      <c r="A573" s="1"/>
      <c r="B573" s="109"/>
      <c r="C573" s="63"/>
      <c r="D573" s="63"/>
      <c r="E573" s="1"/>
      <c r="F573" s="63"/>
      <c r="G573" s="2"/>
      <c r="H573" s="224"/>
      <c r="I573" s="224"/>
      <c r="J573" s="224"/>
      <c r="K573" s="225"/>
      <c r="L573" s="225"/>
      <c r="M573" s="226"/>
      <c r="N573" s="226"/>
      <c r="O573" s="257"/>
      <c r="P573" s="257"/>
      <c r="Q573" s="63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30.75" customHeight="1">
      <c r="A574" s="1"/>
      <c r="B574" s="109"/>
      <c r="C574" s="63"/>
      <c r="D574" s="63"/>
      <c r="E574" s="1"/>
      <c r="F574" s="63"/>
      <c r="G574" s="2"/>
      <c r="H574" s="224"/>
      <c r="I574" s="224"/>
      <c r="J574" s="224"/>
      <c r="K574" s="225"/>
      <c r="L574" s="225"/>
      <c r="M574" s="226"/>
      <c r="N574" s="226"/>
      <c r="O574" s="257"/>
      <c r="P574" s="257"/>
      <c r="Q574" s="63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30.75" customHeight="1">
      <c r="A575" s="1"/>
      <c r="B575" s="109"/>
      <c r="C575" s="63"/>
      <c r="D575" s="63"/>
      <c r="E575" s="1"/>
      <c r="F575" s="63"/>
      <c r="G575" s="2"/>
      <c r="H575" s="224"/>
      <c r="I575" s="224"/>
      <c r="J575" s="224"/>
      <c r="K575" s="225"/>
      <c r="L575" s="225"/>
      <c r="M575" s="226"/>
      <c r="N575" s="226"/>
      <c r="O575" s="257"/>
      <c r="P575" s="257"/>
      <c r="Q575" s="63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30.75" customHeight="1">
      <c r="A576" s="1"/>
      <c r="B576" s="109"/>
      <c r="C576" s="63"/>
      <c r="D576" s="63"/>
      <c r="E576" s="1"/>
      <c r="F576" s="63"/>
      <c r="G576" s="2"/>
      <c r="H576" s="224"/>
      <c r="I576" s="224"/>
      <c r="J576" s="224"/>
      <c r="K576" s="225"/>
      <c r="L576" s="225"/>
      <c r="M576" s="226"/>
      <c r="N576" s="226"/>
      <c r="O576" s="257"/>
      <c r="P576" s="257"/>
      <c r="Q576" s="63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30.75" customHeight="1">
      <c r="A577" s="1"/>
      <c r="B577" s="109"/>
      <c r="C577" s="63"/>
      <c r="D577" s="63"/>
      <c r="E577" s="1"/>
      <c r="F577" s="63"/>
      <c r="G577" s="2"/>
      <c r="H577" s="224"/>
      <c r="I577" s="224"/>
      <c r="J577" s="224"/>
      <c r="K577" s="225"/>
      <c r="L577" s="225"/>
      <c r="M577" s="226"/>
      <c r="N577" s="226"/>
      <c r="O577" s="257"/>
      <c r="P577" s="257"/>
      <c r="Q577" s="63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30.75" customHeight="1">
      <c r="A578" s="1"/>
      <c r="B578" s="109"/>
      <c r="C578" s="63"/>
      <c r="D578" s="63"/>
      <c r="E578" s="1"/>
      <c r="F578" s="63"/>
      <c r="G578" s="2"/>
      <c r="H578" s="224"/>
      <c r="I578" s="224"/>
      <c r="J578" s="224"/>
      <c r="K578" s="225"/>
      <c r="L578" s="225"/>
      <c r="M578" s="226"/>
      <c r="N578" s="226"/>
      <c r="O578" s="257"/>
      <c r="P578" s="257"/>
      <c r="Q578" s="63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30.75" customHeight="1">
      <c r="A579" s="1"/>
      <c r="B579" s="109"/>
      <c r="C579" s="63"/>
      <c r="D579" s="63"/>
      <c r="E579" s="1"/>
      <c r="F579" s="63"/>
      <c r="G579" s="2"/>
      <c r="H579" s="224"/>
      <c r="I579" s="224"/>
      <c r="J579" s="224"/>
      <c r="K579" s="225"/>
      <c r="L579" s="225"/>
      <c r="M579" s="226"/>
      <c r="N579" s="226"/>
      <c r="O579" s="257"/>
      <c r="P579" s="257"/>
      <c r="Q579" s="63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30.75" customHeight="1">
      <c r="A580" s="1"/>
      <c r="B580" s="109"/>
      <c r="C580" s="63"/>
      <c r="D580" s="63"/>
      <c r="E580" s="1"/>
      <c r="F580" s="63"/>
      <c r="G580" s="2"/>
      <c r="H580" s="224"/>
      <c r="I580" s="224"/>
      <c r="J580" s="224"/>
      <c r="K580" s="225"/>
      <c r="L580" s="225"/>
      <c r="M580" s="226"/>
      <c r="N580" s="226"/>
      <c r="O580" s="257"/>
      <c r="P580" s="257"/>
      <c r="Q580" s="63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30.75" customHeight="1">
      <c r="A581" s="1"/>
      <c r="B581" s="109"/>
      <c r="C581" s="63"/>
      <c r="D581" s="63"/>
      <c r="E581" s="1"/>
      <c r="F581" s="63"/>
      <c r="G581" s="2"/>
      <c r="H581" s="224"/>
      <c r="I581" s="224"/>
      <c r="J581" s="224"/>
      <c r="K581" s="225"/>
      <c r="L581" s="225"/>
      <c r="M581" s="226"/>
      <c r="N581" s="226"/>
      <c r="O581" s="257"/>
      <c r="P581" s="257"/>
      <c r="Q581" s="63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30.75" customHeight="1">
      <c r="A582" s="1"/>
      <c r="B582" s="109"/>
      <c r="C582" s="63"/>
      <c r="D582" s="63"/>
      <c r="E582" s="1"/>
      <c r="F582" s="63"/>
      <c r="G582" s="2"/>
      <c r="H582" s="224"/>
      <c r="I582" s="224"/>
      <c r="J582" s="224"/>
      <c r="K582" s="225"/>
      <c r="L582" s="225"/>
      <c r="M582" s="226"/>
      <c r="N582" s="226"/>
      <c r="O582" s="257"/>
      <c r="P582" s="257"/>
      <c r="Q582" s="63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30.75" customHeight="1">
      <c r="A583" s="1"/>
      <c r="B583" s="109"/>
      <c r="C583" s="63"/>
      <c r="D583" s="63"/>
      <c r="E583" s="1"/>
      <c r="F583" s="63"/>
      <c r="G583" s="2"/>
      <c r="H583" s="224"/>
      <c r="I583" s="224"/>
      <c r="J583" s="224"/>
      <c r="K583" s="225"/>
      <c r="L583" s="225"/>
      <c r="M583" s="226"/>
      <c r="N583" s="226"/>
      <c r="O583" s="257"/>
      <c r="P583" s="257"/>
      <c r="Q583" s="63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30.75" customHeight="1">
      <c r="A584" s="1"/>
      <c r="B584" s="109"/>
      <c r="C584" s="63"/>
      <c r="D584" s="63"/>
      <c r="E584" s="1"/>
      <c r="F584" s="63"/>
      <c r="G584" s="2"/>
      <c r="H584" s="224"/>
      <c r="I584" s="224"/>
      <c r="J584" s="224"/>
      <c r="K584" s="225"/>
      <c r="L584" s="225"/>
      <c r="M584" s="226"/>
      <c r="N584" s="226"/>
      <c r="O584" s="257"/>
      <c r="P584" s="257"/>
      <c r="Q584" s="63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30.75" customHeight="1">
      <c r="A585" s="1"/>
      <c r="B585" s="109"/>
      <c r="C585" s="63"/>
      <c r="D585" s="63"/>
      <c r="E585" s="1"/>
      <c r="F585" s="63"/>
      <c r="G585" s="2"/>
      <c r="H585" s="224"/>
      <c r="I585" s="224"/>
      <c r="J585" s="224"/>
      <c r="K585" s="225"/>
      <c r="L585" s="225"/>
      <c r="M585" s="226"/>
      <c r="N585" s="226"/>
      <c r="O585" s="257"/>
      <c r="P585" s="257"/>
      <c r="Q585" s="63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30.75" customHeight="1">
      <c r="A586" s="1"/>
      <c r="B586" s="109"/>
      <c r="C586" s="63"/>
      <c r="D586" s="63"/>
      <c r="E586" s="1"/>
      <c r="F586" s="63"/>
      <c r="G586" s="2"/>
      <c r="H586" s="224"/>
      <c r="I586" s="224"/>
      <c r="J586" s="224"/>
      <c r="K586" s="225"/>
      <c r="L586" s="225"/>
      <c r="M586" s="226"/>
      <c r="N586" s="226"/>
      <c r="O586" s="257"/>
      <c r="P586" s="257"/>
      <c r="Q586" s="63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30.75" customHeight="1">
      <c r="A587" s="1"/>
      <c r="B587" s="109"/>
      <c r="C587" s="63"/>
      <c r="D587" s="63"/>
      <c r="E587" s="1"/>
      <c r="F587" s="63"/>
      <c r="G587" s="2"/>
      <c r="H587" s="224"/>
      <c r="I587" s="224"/>
      <c r="J587" s="224"/>
      <c r="K587" s="225"/>
      <c r="L587" s="225"/>
      <c r="M587" s="226"/>
      <c r="N587" s="226"/>
      <c r="O587" s="257"/>
      <c r="P587" s="257"/>
      <c r="Q587" s="63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30.75" customHeight="1">
      <c r="A588" s="1"/>
      <c r="B588" s="109"/>
      <c r="C588" s="63"/>
      <c r="D588" s="63"/>
      <c r="E588" s="1"/>
      <c r="F588" s="63"/>
      <c r="G588" s="2"/>
      <c r="H588" s="224"/>
      <c r="I588" s="224"/>
      <c r="J588" s="224"/>
      <c r="K588" s="225"/>
      <c r="L588" s="225"/>
      <c r="M588" s="226"/>
      <c r="N588" s="226"/>
      <c r="O588" s="257"/>
      <c r="P588" s="257"/>
      <c r="Q588" s="63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30.75" customHeight="1">
      <c r="A589" s="1"/>
      <c r="B589" s="109"/>
      <c r="C589" s="63"/>
      <c r="D589" s="63"/>
      <c r="E589" s="1"/>
      <c r="F589" s="63"/>
      <c r="G589" s="2"/>
      <c r="H589" s="224"/>
      <c r="I589" s="224"/>
      <c r="J589" s="224"/>
      <c r="K589" s="225"/>
      <c r="L589" s="225"/>
      <c r="M589" s="226"/>
      <c r="N589" s="226"/>
      <c r="O589" s="257"/>
      <c r="P589" s="257"/>
      <c r="Q589" s="63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30.75" customHeight="1">
      <c r="A590" s="1"/>
      <c r="B590" s="109"/>
      <c r="C590" s="63"/>
      <c r="D590" s="63"/>
      <c r="E590" s="1"/>
      <c r="F590" s="63"/>
      <c r="G590" s="2"/>
      <c r="H590" s="224"/>
      <c r="I590" s="224"/>
      <c r="J590" s="224"/>
      <c r="K590" s="225"/>
      <c r="L590" s="225"/>
      <c r="M590" s="226"/>
      <c r="N590" s="226"/>
      <c r="O590" s="257"/>
      <c r="P590" s="257"/>
      <c r="Q590" s="63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30.75" customHeight="1">
      <c r="A591" s="1"/>
      <c r="B591" s="109"/>
      <c r="C591" s="63"/>
      <c r="D591" s="63"/>
      <c r="E591" s="1"/>
      <c r="F591" s="63"/>
      <c r="G591" s="2"/>
      <c r="H591" s="224"/>
      <c r="I591" s="224"/>
      <c r="J591" s="224"/>
      <c r="K591" s="225"/>
      <c r="L591" s="225"/>
      <c r="M591" s="226"/>
      <c r="N591" s="226"/>
      <c r="O591" s="257"/>
      <c r="P591" s="257"/>
      <c r="Q591" s="63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30.75" customHeight="1">
      <c r="A592" s="1"/>
      <c r="B592" s="109"/>
      <c r="C592" s="63"/>
      <c r="D592" s="63"/>
      <c r="E592" s="1"/>
      <c r="F592" s="63"/>
      <c r="G592" s="2"/>
      <c r="H592" s="224"/>
      <c r="I592" s="224"/>
      <c r="J592" s="224"/>
      <c r="K592" s="225"/>
      <c r="L592" s="225"/>
      <c r="M592" s="226"/>
      <c r="N592" s="226"/>
      <c r="O592" s="257"/>
      <c r="P592" s="257"/>
      <c r="Q592" s="63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30.75" customHeight="1">
      <c r="A593" s="1"/>
      <c r="B593" s="109"/>
      <c r="C593" s="63"/>
      <c r="D593" s="63"/>
      <c r="E593" s="1"/>
      <c r="F593" s="63"/>
      <c r="G593" s="2"/>
      <c r="H593" s="224"/>
      <c r="I593" s="224"/>
      <c r="J593" s="224"/>
      <c r="K593" s="225"/>
      <c r="L593" s="225"/>
      <c r="M593" s="226"/>
      <c r="N593" s="226"/>
      <c r="O593" s="257"/>
      <c r="P593" s="257"/>
      <c r="Q593" s="63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30.75" customHeight="1">
      <c r="A594" s="1"/>
      <c r="B594" s="109"/>
      <c r="C594" s="63"/>
      <c r="D594" s="63"/>
      <c r="E594" s="1"/>
      <c r="F594" s="63"/>
      <c r="G594" s="2"/>
      <c r="H594" s="224"/>
      <c r="I594" s="224"/>
      <c r="J594" s="224"/>
      <c r="K594" s="225"/>
      <c r="L594" s="225"/>
      <c r="M594" s="226"/>
      <c r="N594" s="226"/>
      <c r="O594" s="257"/>
      <c r="P594" s="257"/>
      <c r="Q594" s="63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30.75" customHeight="1">
      <c r="A595" s="1"/>
      <c r="B595" s="109"/>
      <c r="C595" s="63"/>
      <c r="D595" s="63"/>
      <c r="E595" s="1"/>
      <c r="F595" s="63"/>
      <c r="G595" s="2"/>
      <c r="H595" s="224"/>
      <c r="I595" s="224"/>
      <c r="J595" s="224"/>
      <c r="K595" s="225"/>
      <c r="L595" s="225"/>
      <c r="M595" s="226"/>
      <c r="N595" s="226"/>
      <c r="O595" s="257"/>
      <c r="P595" s="257"/>
      <c r="Q595" s="63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30.75" customHeight="1">
      <c r="A596" s="1"/>
      <c r="B596" s="109"/>
      <c r="C596" s="63"/>
      <c r="D596" s="63"/>
      <c r="E596" s="1"/>
      <c r="F596" s="63"/>
      <c r="G596" s="2"/>
      <c r="H596" s="224"/>
      <c r="I596" s="224"/>
      <c r="J596" s="224"/>
      <c r="K596" s="225"/>
      <c r="L596" s="225"/>
      <c r="M596" s="226"/>
      <c r="N596" s="226"/>
      <c r="O596" s="257"/>
      <c r="P596" s="257"/>
      <c r="Q596" s="63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30.75" customHeight="1">
      <c r="A597" s="1"/>
      <c r="B597" s="109"/>
      <c r="C597" s="63"/>
      <c r="D597" s="63"/>
      <c r="E597" s="1"/>
      <c r="F597" s="63"/>
      <c r="G597" s="2"/>
      <c r="H597" s="224"/>
      <c r="I597" s="224"/>
      <c r="J597" s="224"/>
      <c r="K597" s="225"/>
      <c r="L597" s="225"/>
      <c r="M597" s="226"/>
      <c r="N597" s="226"/>
      <c r="O597" s="257"/>
      <c r="P597" s="257"/>
      <c r="Q597" s="63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30.75" customHeight="1">
      <c r="A598" s="1"/>
      <c r="B598" s="109"/>
      <c r="C598" s="63"/>
      <c r="D598" s="63"/>
      <c r="E598" s="1"/>
      <c r="F598" s="63"/>
      <c r="G598" s="2"/>
      <c r="H598" s="224"/>
      <c r="I598" s="224"/>
      <c r="J598" s="224"/>
      <c r="K598" s="225"/>
      <c r="L598" s="225"/>
      <c r="M598" s="226"/>
      <c r="N598" s="226"/>
      <c r="O598" s="257"/>
      <c r="P598" s="257"/>
      <c r="Q598" s="63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30.75" customHeight="1">
      <c r="A599" s="1"/>
      <c r="B599" s="109"/>
      <c r="C599" s="63"/>
      <c r="D599" s="63"/>
      <c r="E599" s="1"/>
      <c r="F599" s="63"/>
      <c r="G599" s="2"/>
      <c r="H599" s="224"/>
      <c r="I599" s="224"/>
      <c r="J599" s="224"/>
      <c r="K599" s="225"/>
      <c r="L599" s="225"/>
      <c r="M599" s="226"/>
      <c r="N599" s="226"/>
      <c r="O599" s="257"/>
      <c r="P599" s="257"/>
      <c r="Q599" s="63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30.75" customHeight="1">
      <c r="A600" s="1"/>
      <c r="B600" s="109"/>
      <c r="C600" s="63"/>
      <c r="D600" s="63"/>
      <c r="E600" s="1"/>
      <c r="F600" s="63"/>
      <c r="G600" s="2"/>
      <c r="H600" s="224"/>
      <c r="I600" s="224"/>
      <c r="J600" s="224"/>
      <c r="K600" s="225"/>
      <c r="L600" s="225"/>
      <c r="M600" s="226"/>
      <c r="N600" s="226"/>
      <c r="O600" s="257"/>
      <c r="P600" s="257"/>
      <c r="Q600" s="63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30.75" customHeight="1">
      <c r="A601" s="1"/>
      <c r="B601" s="109"/>
      <c r="C601" s="63"/>
      <c r="D601" s="63"/>
      <c r="E601" s="1"/>
      <c r="F601" s="63"/>
      <c r="G601" s="2"/>
      <c r="H601" s="224"/>
      <c r="I601" s="224"/>
      <c r="J601" s="224"/>
      <c r="K601" s="225"/>
      <c r="L601" s="225"/>
      <c r="M601" s="226"/>
      <c r="N601" s="226"/>
      <c r="O601" s="257"/>
      <c r="P601" s="257"/>
      <c r="Q601" s="63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30.75" customHeight="1">
      <c r="A602" s="1"/>
      <c r="B602" s="109"/>
      <c r="C602" s="63"/>
      <c r="D602" s="63"/>
      <c r="E602" s="1"/>
      <c r="F602" s="63"/>
      <c r="G602" s="2"/>
      <c r="H602" s="224"/>
      <c r="I602" s="224"/>
      <c r="J602" s="224"/>
      <c r="K602" s="225"/>
      <c r="L602" s="225"/>
      <c r="M602" s="226"/>
      <c r="N602" s="226"/>
      <c r="O602" s="257"/>
      <c r="P602" s="257"/>
      <c r="Q602" s="63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30.75" customHeight="1">
      <c r="A603" s="1"/>
      <c r="B603" s="109"/>
      <c r="C603" s="63"/>
      <c r="D603" s="63"/>
      <c r="E603" s="1"/>
      <c r="F603" s="63"/>
      <c r="G603" s="2"/>
      <c r="H603" s="224"/>
      <c r="I603" s="224"/>
      <c r="J603" s="224"/>
      <c r="K603" s="225"/>
      <c r="L603" s="225"/>
      <c r="M603" s="226"/>
      <c r="N603" s="226"/>
      <c r="O603" s="257"/>
      <c r="P603" s="257"/>
      <c r="Q603" s="63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30.75" customHeight="1">
      <c r="A604" s="1"/>
      <c r="B604" s="109"/>
      <c r="C604" s="63"/>
      <c r="D604" s="63"/>
      <c r="E604" s="1"/>
      <c r="F604" s="63"/>
      <c r="G604" s="2"/>
      <c r="H604" s="224"/>
      <c r="I604" s="224"/>
      <c r="J604" s="224"/>
      <c r="K604" s="225"/>
      <c r="L604" s="225"/>
      <c r="M604" s="226"/>
      <c r="N604" s="226"/>
      <c r="O604" s="257"/>
      <c r="P604" s="257"/>
      <c r="Q604" s="63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30.75" customHeight="1">
      <c r="A605" s="1"/>
      <c r="B605" s="109"/>
      <c r="C605" s="63"/>
      <c r="D605" s="63"/>
      <c r="E605" s="1"/>
      <c r="F605" s="63"/>
      <c r="G605" s="2"/>
      <c r="H605" s="224"/>
      <c r="I605" s="224"/>
      <c r="J605" s="224"/>
      <c r="K605" s="225"/>
      <c r="L605" s="225"/>
      <c r="M605" s="226"/>
      <c r="N605" s="226"/>
      <c r="O605" s="257"/>
      <c r="P605" s="257"/>
      <c r="Q605" s="63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30.75" customHeight="1">
      <c r="A606" s="1"/>
      <c r="B606" s="109"/>
      <c r="C606" s="63"/>
      <c r="D606" s="63"/>
      <c r="E606" s="1"/>
      <c r="F606" s="63"/>
      <c r="G606" s="2"/>
      <c r="H606" s="224"/>
      <c r="I606" s="224"/>
      <c r="J606" s="224"/>
      <c r="K606" s="225"/>
      <c r="L606" s="225"/>
      <c r="M606" s="226"/>
      <c r="N606" s="226"/>
      <c r="O606" s="257"/>
      <c r="P606" s="257"/>
      <c r="Q606" s="63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30.75" customHeight="1">
      <c r="A607" s="1"/>
      <c r="B607" s="109"/>
      <c r="C607" s="63"/>
      <c r="D607" s="63"/>
      <c r="E607" s="1"/>
      <c r="F607" s="63"/>
      <c r="G607" s="2"/>
      <c r="H607" s="224"/>
      <c r="I607" s="224"/>
      <c r="J607" s="224"/>
      <c r="K607" s="225"/>
      <c r="L607" s="225"/>
      <c r="M607" s="226"/>
      <c r="N607" s="226"/>
      <c r="O607" s="257"/>
      <c r="P607" s="257"/>
      <c r="Q607" s="63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30.75" customHeight="1">
      <c r="A608" s="1"/>
      <c r="B608" s="109"/>
      <c r="C608" s="63"/>
      <c r="D608" s="63"/>
      <c r="E608" s="1"/>
      <c r="F608" s="63"/>
      <c r="G608" s="2"/>
      <c r="H608" s="224"/>
      <c r="I608" s="224"/>
      <c r="J608" s="224"/>
      <c r="K608" s="225"/>
      <c r="L608" s="225"/>
      <c r="M608" s="226"/>
      <c r="N608" s="226"/>
      <c r="O608" s="257"/>
      <c r="P608" s="257"/>
      <c r="Q608" s="63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30.75" customHeight="1">
      <c r="A609" s="1"/>
      <c r="B609" s="109"/>
      <c r="C609" s="63"/>
      <c r="D609" s="63"/>
      <c r="E609" s="1"/>
      <c r="F609" s="63"/>
      <c r="G609" s="2"/>
      <c r="H609" s="224"/>
      <c r="I609" s="224"/>
      <c r="J609" s="224"/>
      <c r="K609" s="225"/>
      <c r="L609" s="225"/>
      <c r="M609" s="226"/>
      <c r="N609" s="226"/>
      <c r="O609" s="257"/>
      <c r="P609" s="257"/>
      <c r="Q609" s="63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30.75" customHeight="1">
      <c r="A610" s="1"/>
      <c r="B610" s="109"/>
      <c r="C610" s="63"/>
      <c r="D610" s="63"/>
      <c r="E610" s="1"/>
      <c r="F610" s="63"/>
      <c r="G610" s="2"/>
      <c r="H610" s="224"/>
      <c r="I610" s="224"/>
      <c r="J610" s="224"/>
      <c r="K610" s="225"/>
      <c r="L610" s="225"/>
      <c r="M610" s="226"/>
      <c r="N610" s="226"/>
      <c r="O610" s="257"/>
      <c r="P610" s="257"/>
      <c r="Q610" s="63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30.75" customHeight="1">
      <c r="A611" s="1"/>
      <c r="B611" s="109"/>
      <c r="C611" s="63"/>
      <c r="D611" s="63"/>
      <c r="E611" s="1"/>
      <c r="F611" s="63"/>
      <c r="G611" s="2"/>
      <c r="H611" s="224"/>
      <c r="I611" s="224"/>
      <c r="J611" s="224"/>
      <c r="K611" s="225"/>
      <c r="L611" s="225"/>
      <c r="M611" s="226"/>
      <c r="N611" s="226"/>
      <c r="O611" s="257"/>
      <c r="P611" s="257"/>
      <c r="Q611" s="63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30.75" customHeight="1">
      <c r="A612" s="1"/>
      <c r="B612" s="109"/>
      <c r="C612" s="63"/>
      <c r="D612" s="63"/>
      <c r="E612" s="1"/>
      <c r="F612" s="63"/>
      <c r="G612" s="2"/>
      <c r="H612" s="224"/>
      <c r="I612" s="224"/>
      <c r="J612" s="224"/>
      <c r="K612" s="225"/>
      <c r="L612" s="225"/>
      <c r="M612" s="226"/>
      <c r="N612" s="226"/>
      <c r="O612" s="257"/>
      <c r="P612" s="257"/>
      <c r="Q612" s="63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30.75" customHeight="1">
      <c r="A613" s="1"/>
      <c r="B613" s="109"/>
      <c r="C613" s="63"/>
      <c r="D613" s="63"/>
      <c r="E613" s="1"/>
      <c r="F613" s="63"/>
      <c r="G613" s="2"/>
      <c r="H613" s="224"/>
      <c r="I613" s="224"/>
      <c r="J613" s="224"/>
      <c r="K613" s="225"/>
      <c r="L613" s="225"/>
      <c r="M613" s="226"/>
      <c r="N613" s="226"/>
      <c r="O613" s="257"/>
      <c r="P613" s="257"/>
      <c r="Q613" s="63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30.75" customHeight="1">
      <c r="A614" s="1"/>
      <c r="B614" s="109"/>
      <c r="C614" s="63"/>
      <c r="D614" s="63"/>
      <c r="E614" s="1"/>
      <c r="F614" s="63"/>
      <c r="G614" s="2"/>
      <c r="H614" s="224"/>
      <c r="I614" s="224"/>
      <c r="J614" s="224"/>
      <c r="K614" s="225"/>
      <c r="L614" s="225"/>
      <c r="M614" s="226"/>
      <c r="N614" s="226"/>
      <c r="O614" s="257"/>
      <c r="P614" s="257"/>
      <c r="Q614" s="63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30.75" customHeight="1">
      <c r="A615" s="1"/>
      <c r="B615" s="109"/>
      <c r="C615" s="63"/>
      <c r="D615" s="63"/>
      <c r="E615" s="1"/>
      <c r="F615" s="63"/>
      <c r="G615" s="2"/>
      <c r="H615" s="224"/>
      <c r="I615" s="224"/>
      <c r="J615" s="224"/>
      <c r="K615" s="225"/>
      <c r="L615" s="225"/>
      <c r="M615" s="226"/>
      <c r="N615" s="226"/>
      <c r="O615" s="257"/>
      <c r="P615" s="257"/>
      <c r="Q615" s="63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30.75" customHeight="1">
      <c r="A616" s="1"/>
      <c r="B616" s="109"/>
      <c r="C616" s="63"/>
      <c r="D616" s="63"/>
      <c r="E616" s="1"/>
      <c r="F616" s="63"/>
      <c r="G616" s="2"/>
      <c r="H616" s="224"/>
      <c r="I616" s="224"/>
      <c r="J616" s="224"/>
      <c r="K616" s="225"/>
      <c r="L616" s="225"/>
      <c r="M616" s="226"/>
      <c r="N616" s="226"/>
      <c r="O616" s="257"/>
      <c r="P616" s="257"/>
      <c r="Q616" s="63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30.75" customHeight="1">
      <c r="A617" s="1"/>
      <c r="B617" s="109"/>
      <c r="C617" s="63"/>
      <c r="D617" s="63"/>
      <c r="E617" s="1"/>
      <c r="F617" s="63"/>
      <c r="G617" s="2"/>
      <c r="H617" s="224"/>
      <c r="I617" s="224"/>
      <c r="J617" s="224"/>
      <c r="K617" s="225"/>
      <c r="L617" s="225"/>
      <c r="M617" s="226"/>
      <c r="N617" s="226"/>
      <c r="O617" s="257"/>
      <c r="P617" s="257"/>
      <c r="Q617" s="63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30.75" customHeight="1">
      <c r="A618" s="1"/>
      <c r="B618" s="109"/>
      <c r="C618" s="63"/>
      <c r="D618" s="63"/>
      <c r="E618" s="1"/>
      <c r="F618" s="63"/>
      <c r="G618" s="2"/>
      <c r="H618" s="224"/>
      <c r="I618" s="224"/>
      <c r="J618" s="224"/>
      <c r="K618" s="225"/>
      <c r="L618" s="225"/>
      <c r="M618" s="226"/>
      <c r="N618" s="226"/>
      <c r="O618" s="257"/>
      <c r="P618" s="257"/>
      <c r="Q618" s="63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30.75" customHeight="1">
      <c r="A619" s="1"/>
      <c r="B619" s="109"/>
      <c r="C619" s="63"/>
      <c r="D619" s="63"/>
      <c r="E619" s="1"/>
      <c r="F619" s="63"/>
      <c r="G619" s="2"/>
      <c r="H619" s="224"/>
      <c r="I619" s="224"/>
      <c r="J619" s="224"/>
      <c r="K619" s="225"/>
      <c r="L619" s="225"/>
      <c r="M619" s="226"/>
      <c r="N619" s="226"/>
      <c r="O619" s="257"/>
      <c r="P619" s="257"/>
      <c r="Q619" s="63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30.75" customHeight="1">
      <c r="A620" s="1"/>
      <c r="B620" s="109"/>
      <c r="C620" s="63"/>
      <c r="D620" s="63"/>
      <c r="E620" s="1"/>
      <c r="F620" s="63"/>
      <c r="G620" s="2"/>
      <c r="H620" s="224"/>
      <c r="I620" s="224"/>
      <c r="J620" s="224"/>
      <c r="K620" s="225"/>
      <c r="L620" s="225"/>
      <c r="M620" s="226"/>
      <c r="N620" s="226"/>
      <c r="O620" s="257"/>
      <c r="P620" s="257"/>
      <c r="Q620" s="63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30.75" customHeight="1">
      <c r="A621" s="1"/>
      <c r="B621" s="109"/>
      <c r="C621" s="63"/>
      <c r="D621" s="63"/>
      <c r="E621" s="1"/>
      <c r="F621" s="63"/>
      <c r="G621" s="2"/>
      <c r="H621" s="224"/>
      <c r="I621" s="224"/>
      <c r="J621" s="224"/>
      <c r="K621" s="225"/>
      <c r="L621" s="225"/>
      <c r="M621" s="226"/>
      <c r="N621" s="226"/>
      <c r="O621" s="257"/>
      <c r="P621" s="257"/>
      <c r="Q621" s="63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30.75" customHeight="1">
      <c r="A622" s="1"/>
      <c r="B622" s="109"/>
      <c r="C622" s="63"/>
      <c r="D622" s="63"/>
      <c r="E622" s="1"/>
      <c r="F622" s="63"/>
      <c r="G622" s="2"/>
      <c r="H622" s="224"/>
      <c r="I622" s="224"/>
      <c r="J622" s="224"/>
      <c r="K622" s="225"/>
      <c r="L622" s="225"/>
      <c r="M622" s="226"/>
      <c r="N622" s="226"/>
      <c r="O622" s="257"/>
      <c r="P622" s="257"/>
      <c r="Q622" s="63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30.75" customHeight="1">
      <c r="A623" s="1"/>
      <c r="B623" s="109"/>
      <c r="C623" s="63"/>
      <c r="D623" s="63"/>
      <c r="E623" s="1"/>
      <c r="F623" s="63"/>
      <c r="G623" s="2"/>
      <c r="H623" s="224"/>
      <c r="I623" s="224"/>
      <c r="J623" s="224"/>
      <c r="K623" s="225"/>
      <c r="L623" s="225"/>
      <c r="M623" s="226"/>
      <c r="N623" s="226"/>
      <c r="O623" s="257"/>
      <c r="P623" s="257"/>
      <c r="Q623" s="63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30.75" customHeight="1">
      <c r="A624" s="1"/>
      <c r="B624" s="109"/>
      <c r="C624" s="63"/>
      <c r="D624" s="63"/>
      <c r="E624" s="1"/>
      <c r="F624" s="63"/>
      <c r="G624" s="2"/>
      <c r="H624" s="224"/>
      <c r="I624" s="224"/>
      <c r="J624" s="224"/>
      <c r="K624" s="225"/>
      <c r="L624" s="225"/>
      <c r="M624" s="226"/>
      <c r="N624" s="226"/>
      <c r="O624" s="257"/>
      <c r="P624" s="257"/>
      <c r="Q624" s="63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30.75" customHeight="1">
      <c r="A625" s="1"/>
      <c r="B625" s="109"/>
      <c r="C625" s="63"/>
      <c r="D625" s="63"/>
      <c r="E625" s="1"/>
      <c r="F625" s="63"/>
      <c r="G625" s="2"/>
      <c r="H625" s="224"/>
      <c r="I625" s="224"/>
      <c r="J625" s="224"/>
      <c r="K625" s="225"/>
      <c r="L625" s="225"/>
      <c r="M625" s="226"/>
      <c r="N625" s="226"/>
      <c r="O625" s="257"/>
      <c r="P625" s="257"/>
      <c r="Q625" s="63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30.75" customHeight="1">
      <c r="A626" s="1"/>
      <c r="B626" s="109"/>
      <c r="C626" s="63"/>
      <c r="D626" s="63"/>
      <c r="E626" s="1"/>
      <c r="F626" s="63"/>
      <c r="G626" s="2"/>
      <c r="H626" s="224"/>
      <c r="I626" s="224"/>
      <c r="J626" s="224"/>
      <c r="K626" s="225"/>
      <c r="L626" s="225"/>
      <c r="M626" s="226"/>
      <c r="N626" s="226"/>
      <c r="O626" s="257"/>
      <c r="P626" s="257"/>
      <c r="Q626" s="63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30.75" customHeight="1">
      <c r="A627" s="1"/>
      <c r="B627" s="109"/>
      <c r="C627" s="63"/>
      <c r="D627" s="63"/>
      <c r="E627" s="1"/>
      <c r="F627" s="63"/>
      <c r="G627" s="2"/>
      <c r="H627" s="224"/>
      <c r="I627" s="224"/>
      <c r="J627" s="224"/>
      <c r="K627" s="225"/>
      <c r="L627" s="225"/>
      <c r="M627" s="226"/>
      <c r="N627" s="226"/>
      <c r="O627" s="257"/>
      <c r="P627" s="257"/>
      <c r="Q627" s="63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30.75" customHeight="1">
      <c r="A628" s="1"/>
      <c r="B628" s="109"/>
      <c r="C628" s="63"/>
      <c r="D628" s="63"/>
      <c r="E628" s="1"/>
      <c r="F628" s="63"/>
      <c r="G628" s="2"/>
      <c r="H628" s="224"/>
      <c r="I628" s="224"/>
      <c r="J628" s="224"/>
      <c r="K628" s="225"/>
      <c r="L628" s="225"/>
      <c r="M628" s="226"/>
      <c r="N628" s="226"/>
      <c r="O628" s="257"/>
      <c r="P628" s="257"/>
      <c r="Q628" s="63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30.75" customHeight="1">
      <c r="A629" s="1"/>
      <c r="B629" s="109"/>
      <c r="C629" s="63"/>
      <c r="D629" s="63"/>
      <c r="E629" s="1"/>
      <c r="F629" s="63"/>
      <c r="G629" s="2"/>
      <c r="H629" s="224"/>
      <c r="I629" s="224"/>
      <c r="J629" s="224"/>
      <c r="K629" s="225"/>
      <c r="L629" s="225"/>
      <c r="M629" s="226"/>
      <c r="N629" s="226"/>
      <c r="O629" s="257"/>
      <c r="P629" s="257"/>
      <c r="Q629" s="63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30.75" customHeight="1">
      <c r="A630" s="1"/>
      <c r="B630" s="109"/>
      <c r="C630" s="63"/>
      <c r="D630" s="63"/>
      <c r="E630" s="1"/>
      <c r="F630" s="63"/>
      <c r="G630" s="2"/>
      <c r="H630" s="224"/>
      <c r="I630" s="224"/>
      <c r="J630" s="224"/>
      <c r="K630" s="225"/>
      <c r="L630" s="225"/>
      <c r="M630" s="226"/>
      <c r="N630" s="226"/>
      <c r="O630" s="257"/>
      <c r="P630" s="257"/>
      <c r="Q630" s="63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30.75" customHeight="1">
      <c r="A631" s="1"/>
      <c r="B631" s="109"/>
      <c r="C631" s="63"/>
      <c r="D631" s="63"/>
      <c r="E631" s="1"/>
      <c r="F631" s="63"/>
      <c r="G631" s="2"/>
      <c r="H631" s="224"/>
      <c r="I631" s="224"/>
      <c r="J631" s="224"/>
      <c r="K631" s="225"/>
      <c r="L631" s="225"/>
      <c r="M631" s="226"/>
      <c r="N631" s="226"/>
      <c r="O631" s="257"/>
      <c r="P631" s="257"/>
      <c r="Q631" s="63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30.75" customHeight="1">
      <c r="A632" s="1"/>
      <c r="B632" s="109"/>
      <c r="C632" s="63"/>
      <c r="D632" s="63"/>
      <c r="E632" s="1"/>
      <c r="F632" s="63"/>
      <c r="G632" s="2"/>
      <c r="H632" s="224"/>
      <c r="I632" s="224"/>
      <c r="J632" s="224"/>
      <c r="K632" s="225"/>
      <c r="L632" s="225"/>
      <c r="M632" s="226"/>
      <c r="N632" s="226"/>
      <c r="O632" s="257"/>
      <c r="P632" s="257"/>
      <c r="Q632" s="63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30.75" customHeight="1">
      <c r="A633" s="1"/>
      <c r="B633" s="109"/>
      <c r="C633" s="63"/>
      <c r="D633" s="63"/>
      <c r="E633" s="1"/>
      <c r="F633" s="63"/>
      <c r="G633" s="2"/>
      <c r="H633" s="224"/>
      <c r="I633" s="224"/>
      <c r="J633" s="224"/>
      <c r="K633" s="225"/>
      <c r="L633" s="225"/>
      <c r="M633" s="226"/>
      <c r="N633" s="226"/>
      <c r="O633" s="257"/>
      <c r="P633" s="257"/>
      <c r="Q633" s="63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30.75" customHeight="1">
      <c r="A634" s="1"/>
      <c r="B634" s="109"/>
      <c r="C634" s="63"/>
      <c r="D634" s="63"/>
      <c r="E634" s="1"/>
      <c r="F634" s="63"/>
      <c r="G634" s="2"/>
      <c r="H634" s="224"/>
      <c r="I634" s="224"/>
      <c r="J634" s="224"/>
      <c r="K634" s="225"/>
      <c r="L634" s="225"/>
      <c r="M634" s="226"/>
      <c r="N634" s="226"/>
      <c r="O634" s="257"/>
      <c r="P634" s="257"/>
      <c r="Q634" s="63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30.75" customHeight="1">
      <c r="A635" s="1"/>
      <c r="B635" s="109"/>
      <c r="C635" s="63"/>
      <c r="D635" s="63"/>
      <c r="E635" s="1"/>
      <c r="F635" s="63"/>
      <c r="G635" s="2"/>
      <c r="H635" s="224"/>
      <c r="I635" s="224"/>
      <c r="J635" s="224"/>
      <c r="K635" s="225"/>
      <c r="L635" s="225"/>
      <c r="M635" s="226"/>
      <c r="N635" s="226"/>
      <c r="O635" s="257"/>
      <c r="P635" s="257"/>
      <c r="Q635" s="63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30.75" customHeight="1">
      <c r="A636" s="1"/>
      <c r="B636" s="109"/>
      <c r="C636" s="63"/>
      <c r="D636" s="63"/>
      <c r="E636" s="1"/>
      <c r="F636" s="63"/>
      <c r="G636" s="2"/>
      <c r="H636" s="224"/>
      <c r="I636" s="224"/>
      <c r="J636" s="224"/>
      <c r="K636" s="225"/>
      <c r="L636" s="225"/>
      <c r="M636" s="226"/>
      <c r="N636" s="226"/>
      <c r="O636" s="257"/>
      <c r="P636" s="257"/>
      <c r="Q636" s="63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30.75" customHeight="1">
      <c r="A637" s="1"/>
      <c r="B637" s="109"/>
      <c r="C637" s="63"/>
      <c r="D637" s="63"/>
      <c r="E637" s="1"/>
      <c r="F637" s="63"/>
      <c r="G637" s="2"/>
      <c r="H637" s="224"/>
      <c r="I637" s="224"/>
      <c r="J637" s="224"/>
      <c r="K637" s="225"/>
      <c r="L637" s="225"/>
      <c r="M637" s="226"/>
      <c r="N637" s="226"/>
      <c r="O637" s="257"/>
      <c r="P637" s="257"/>
      <c r="Q637" s="63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30.75" customHeight="1">
      <c r="A638" s="1"/>
      <c r="B638" s="109"/>
      <c r="C638" s="63"/>
      <c r="D638" s="63"/>
      <c r="E638" s="1"/>
      <c r="F638" s="63"/>
      <c r="G638" s="2"/>
      <c r="H638" s="224"/>
      <c r="I638" s="224"/>
      <c r="J638" s="224"/>
      <c r="K638" s="225"/>
      <c r="L638" s="225"/>
      <c r="M638" s="226"/>
      <c r="N638" s="226"/>
      <c r="O638" s="257"/>
      <c r="P638" s="257"/>
      <c r="Q638" s="63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30.75" customHeight="1">
      <c r="A639" s="1"/>
      <c r="B639" s="109"/>
      <c r="C639" s="63"/>
      <c r="D639" s="63"/>
      <c r="E639" s="1"/>
      <c r="F639" s="63"/>
      <c r="G639" s="2"/>
      <c r="H639" s="224"/>
      <c r="I639" s="224"/>
      <c r="J639" s="224"/>
      <c r="K639" s="225"/>
      <c r="L639" s="225"/>
      <c r="M639" s="226"/>
      <c r="N639" s="226"/>
      <c r="O639" s="257"/>
      <c r="P639" s="257"/>
      <c r="Q639" s="63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30.75" customHeight="1">
      <c r="A640" s="1"/>
      <c r="B640" s="109"/>
      <c r="C640" s="63"/>
      <c r="D640" s="63"/>
      <c r="E640" s="1"/>
      <c r="F640" s="63"/>
      <c r="G640" s="2"/>
      <c r="H640" s="224"/>
      <c r="I640" s="224"/>
      <c r="J640" s="224"/>
      <c r="K640" s="225"/>
      <c r="L640" s="225"/>
      <c r="M640" s="226"/>
      <c r="N640" s="226"/>
      <c r="O640" s="257"/>
      <c r="P640" s="257"/>
      <c r="Q640" s="63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30.75" customHeight="1">
      <c r="A641" s="1"/>
      <c r="B641" s="109"/>
      <c r="C641" s="63"/>
      <c r="D641" s="63"/>
      <c r="E641" s="1"/>
      <c r="F641" s="63"/>
      <c r="G641" s="2"/>
      <c r="H641" s="224"/>
      <c r="I641" s="224"/>
      <c r="J641" s="224"/>
      <c r="K641" s="225"/>
      <c r="L641" s="225"/>
      <c r="M641" s="226"/>
      <c r="N641" s="226"/>
      <c r="O641" s="257"/>
      <c r="P641" s="257"/>
      <c r="Q641" s="63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30.75" customHeight="1">
      <c r="A642" s="1"/>
      <c r="B642" s="109"/>
      <c r="C642" s="63"/>
      <c r="D642" s="63"/>
      <c r="E642" s="1"/>
      <c r="F642" s="63"/>
      <c r="G642" s="2"/>
      <c r="H642" s="224"/>
      <c r="I642" s="224"/>
      <c r="J642" s="224"/>
      <c r="K642" s="225"/>
      <c r="L642" s="225"/>
      <c r="M642" s="226"/>
      <c r="N642" s="226"/>
      <c r="O642" s="257"/>
      <c r="P642" s="257"/>
      <c r="Q642" s="63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30.75" customHeight="1">
      <c r="A643" s="1"/>
      <c r="B643" s="109"/>
      <c r="C643" s="63"/>
      <c r="D643" s="63"/>
      <c r="E643" s="1"/>
      <c r="F643" s="63"/>
      <c r="G643" s="2"/>
      <c r="H643" s="224"/>
      <c r="I643" s="224"/>
      <c r="J643" s="224"/>
      <c r="K643" s="225"/>
      <c r="L643" s="225"/>
      <c r="M643" s="226"/>
      <c r="N643" s="226"/>
      <c r="O643" s="257"/>
      <c r="P643" s="257"/>
      <c r="Q643" s="63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30.75" customHeight="1">
      <c r="A644" s="1"/>
      <c r="B644" s="109"/>
      <c r="C644" s="63"/>
      <c r="D644" s="63"/>
      <c r="E644" s="1"/>
      <c r="F644" s="63"/>
      <c r="G644" s="2"/>
      <c r="H644" s="224"/>
      <c r="I644" s="224"/>
      <c r="J644" s="224"/>
      <c r="K644" s="225"/>
      <c r="L644" s="225"/>
      <c r="M644" s="226"/>
      <c r="N644" s="226"/>
      <c r="O644" s="257"/>
      <c r="P644" s="257"/>
      <c r="Q644" s="63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30.75" customHeight="1">
      <c r="A645" s="1"/>
      <c r="B645" s="109"/>
      <c r="C645" s="63"/>
      <c r="D645" s="63"/>
      <c r="E645" s="1"/>
      <c r="F645" s="63"/>
      <c r="G645" s="2"/>
      <c r="H645" s="224"/>
      <c r="I645" s="224"/>
      <c r="J645" s="224"/>
      <c r="K645" s="225"/>
      <c r="L645" s="225"/>
      <c r="M645" s="226"/>
      <c r="N645" s="226"/>
      <c r="O645" s="257"/>
      <c r="P645" s="257"/>
      <c r="Q645" s="63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30.75" customHeight="1">
      <c r="A646" s="1"/>
      <c r="B646" s="109"/>
      <c r="C646" s="63"/>
      <c r="D646" s="63"/>
      <c r="E646" s="1"/>
      <c r="F646" s="63"/>
      <c r="G646" s="2"/>
      <c r="H646" s="224"/>
      <c r="I646" s="224"/>
      <c r="J646" s="224"/>
      <c r="K646" s="225"/>
      <c r="L646" s="225"/>
      <c r="M646" s="226"/>
      <c r="N646" s="226"/>
      <c r="O646" s="257"/>
      <c r="P646" s="257"/>
      <c r="Q646" s="63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30.75" customHeight="1">
      <c r="A647" s="1"/>
      <c r="B647" s="109"/>
      <c r="C647" s="63"/>
      <c r="D647" s="63"/>
      <c r="E647" s="1"/>
      <c r="F647" s="63"/>
      <c r="G647" s="2"/>
      <c r="H647" s="224"/>
      <c r="I647" s="224"/>
      <c r="J647" s="224"/>
      <c r="K647" s="225"/>
      <c r="L647" s="225"/>
      <c r="M647" s="226"/>
      <c r="N647" s="226"/>
      <c r="O647" s="257"/>
      <c r="P647" s="257"/>
      <c r="Q647" s="63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30.75" customHeight="1">
      <c r="A648" s="1"/>
      <c r="B648" s="109"/>
      <c r="C648" s="63"/>
      <c r="D648" s="63"/>
      <c r="E648" s="1"/>
      <c r="F648" s="63"/>
      <c r="G648" s="2"/>
      <c r="H648" s="224"/>
      <c r="I648" s="224"/>
      <c r="J648" s="224"/>
      <c r="K648" s="225"/>
      <c r="L648" s="225"/>
      <c r="M648" s="226"/>
      <c r="N648" s="226"/>
      <c r="O648" s="257"/>
      <c r="P648" s="257"/>
      <c r="Q648" s="63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30.75" customHeight="1">
      <c r="A649" s="1"/>
      <c r="B649" s="109"/>
      <c r="C649" s="63"/>
      <c r="D649" s="63"/>
      <c r="E649" s="1"/>
      <c r="F649" s="63"/>
      <c r="G649" s="2"/>
      <c r="H649" s="224"/>
      <c r="I649" s="224"/>
      <c r="J649" s="224"/>
      <c r="K649" s="225"/>
      <c r="L649" s="225"/>
      <c r="M649" s="226"/>
      <c r="N649" s="226"/>
      <c r="O649" s="257"/>
      <c r="P649" s="257"/>
      <c r="Q649" s="63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30.75" customHeight="1">
      <c r="A650" s="1"/>
      <c r="B650" s="109"/>
      <c r="C650" s="63"/>
      <c r="D650" s="63"/>
      <c r="E650" s="1"/>
      <c r="F650" s="63"/>
      <c r="G650" s="2"/>
      <c r="H650" s="224"/>
      <c r="I650" s="224"/>
      <c r="J650" s="224"/>
      <c r="K650" s="225"/>
      <c r="L650" s="225"/>
      <c r="M650" s="226"/>
      <c r="N650" s="226"/>
      <c r="O650" s="257"/>
      <c r="P650" s="257"/>
      <c r="Q650" s="63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30.75" customHeight="1">
      <c r="A651" s="1"/>
      <c r="B651" s="109"/>
      <c r="C651" s="63"/>
      <c r="D651" s="63"/>
      <c r="E651" s="1"/>
      <c r="F651" s="63"/>
      <c r="G651" s="2"/>
      <c r="H651" s="224"/>
      <c r="I651" s="224"/>
      <c r="J651" s="224"/>
      <c r="K651" s="225"/>
      <c r="L651" s="225"/>
      <c r="M651" s="226"/>
      <c r="N651" s="226"/>
      <c r="O651" s="257"/>
      <c r="P651" s="257"/>
      <c r="Q651" s="63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30.75" customHeight="1">
      <c r="A652" s="1"/>
      <c r="B652" s="109"/>
      <c r="C652" s="63"/>
      <c r="D652" s="63"/>
      <c r="E652" s="1"/>
      <c r="F652" s="63"/>
      <c r="G652" s="2"/>
      <c r="H652" s="224"/>
      <c r="I652" s="224"/>
      <c r="J652" s="224"/>
      <c r="K652" s="225"/>
      <c r="L652" s="225"/>
      <c r="M652" s="226"/>
      <c r="N652" s="226"/>
      <c r="O652" s="257"/>
      <c r="P652" s="257"/>
      <c r="Q652" s="63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30.75" customHeight="1">
      <c r="A653" s="1"/>
      <c r="B653" s="109"/>
      <c r="C653" s="63"/>
      <c r="D653" s="63"/>
      <c r="E653" s="1"/>
      <c r="F653" s="63"/>
      <c r="G653" s="2"/>
      <c r="H653" s="224"/>
      <c r="I653" s="224"/>
      <c r="J653" s="224"/>
      <c r="K653" s="225"/>
      <c r="L653" s="225"/>
      <c r="M653" s="226"/>
      <c r="N653" s="226"/>
      <c r="O653" s="257"/>
      <c r="P653" s="257"/>
      <c r="Q653" s="63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30.75" customHeight="1">
      <c r="A654" s="1"/>
      <c r="B654" s="109"/>
      <c r="C654" s="63"/>
      <c r="D654" s="63"/>
      <c r="E654" s="1"/>
      <c r="F654" s="63"/>
      <c r="G654" s="2"/>
      <c r="H654" s="224"/>
      <c r="I654" s="224"/>
      <c r="J654" s="224"/>
      <c r="K654" s="225"/>
      <c r="L654" s="225"/>
      <c r="M654" s="226"/>
      <c r="N654" s="226"/>
      <c r="O654" s="257"/>
      <c r="P654" s="257"/>
      <c r="Q654" s="63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30.75" customHeight="1">
      <c r="A655" s="1"/>
      <c r="B655" s="109"/>
      <c r="C655" s="63"/>
      <c r="D655" s="63"/>
      <c r="E655" s="1"/>
      <c r="F655" s="63"/>
      <c r="G655" s="2"/>
      <c r="H655" s="224"/>
      <c r="I655" s="224"/>
      <c r="J655" s="224"/>
      <c r="K655" s="225"/>
      <c r="L655" s="225"/>
      <c r="M655" s="226"/>
      <c r="N655" s="226"/>
      <c r="O655" s="257"/>
      <c r="P655" s="257"/>
      <c r="Q655" s="63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30.75" customHeight="1">
      <c r="A656" s="1"/>
      <c r="B656" s="109"/>
      <c r="C656" s="63"/>
      <c r="D656" s="63"/>
      <c r="E656" s="1"/>
      <c r="F656" s="63"/>
      <c r="G656" s="2"/>
      <c r="H656" s="224"/>
      <c r="I656" s="224"/>
      <c r="J656" s="224"/>
      <c r="K656" s="225"/>
      <c r="L656" s="225"/>
      <c r="M656" s="226"/>
      <c r="N656" s="226"/>
      <c r="O656" s="257"/>
      <c r="P656" s="257"/>
      <c r="Q656" s="63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30.75" customHeight="1">
      <c r="A657" s="1"/>
      <c r="B657" s="109"/>
      <c r="C657" s="63"/>
      <c r="D657" s="63"/>
      <c r="E657" s="1"/>
      <c r="F657" s="63"/>
      <c r="G657" s="2"/>
      <c r="H657" s="224"/>
      <c r="I657" s="224"/>
      <c r="J657" s="224"/>
      <c r="K657" s="225"/>
      <c r="L657" s="225"/>
      <c r="M657" s="226"/>
      <c r="N657" s="226"/>
      <c r="O657" s="257"/>
      <c r="P657" s="257"/>
      <c r="Q657" s="63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30.75" customHeight="1">
      <c r="A658" s="1"/>
      <c r="B658" s="109"/>
      <c r="C658" s="63"/>
      <c r="D658" s="63"/>
      <c r="E658" s="1"/>
      <c r="F658" s="63"/>
      <c r="G658" s="2"/>
      <c r="H658" s="224"/>
      <c r="I658" s="224"/>
      <c r="J658" s="224"/>
      <c r="K658" s="225"/>
      <c r="L658" s="225"/>
      <c r="M658" s="226"/>
      <c r="N658" s="226"/>
      <c r="O658" s="257"/>
      <c r="P658" s="257"/>
      <c r="Q658" s="63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30.75" customHeight="1">
      <c r="A659" s="1"/>
      <c r="B659" s="109"/>
      <c r="C659" s="63"/>
      <c r="D659" s="63"/>
      <c r="E659" s="1"/>
      <c r="F659" s="63"/>
      <c r="G659" s="2"/>
      <c r="H659" s="224"/>
      <c r="I659" s="224"/>
      <c r="J659" s="224"/>
      <c r="K659" s="225"/>
      <c r="L659" s="225"/>
      <c r="M659" s="226"/>
      <c r="N659" s="226"/>
      <c r="O659" s="257"/>
      <c r="P659" s="257"/>
      <c r="Q659" s="63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30.75" customHeight="1">
      <c r="A660" s="1"/>
      <c r="B660" s="109"/>
      <c r="C660" s="63"/>
      <c r="D660" s="63"/>
      <c r="E660" s="1"/>
      <c r="F660" s="63"/>
      <c r="G660" s="2"/>
      <c r="H660" s="224"/>
      <c r="I660" s="224"/>
      <c r="J660" s="224"/>
      <c r="K660" s="225"/>
      <c r="L660" s="225"/>
      <c r="M660" s="226"/>
      <c r="N660" s="226"/>
      <c r="O660" s="257"/>
      <c r="P660" s="257"/>
      <c r="Q660" s="63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30.75" customHeight="1">
      <c r="A661" s="1"/>
      <c r="B661" s="109"/>
      <c r="C661" s="63"/>
      <c r="D661" s="63"/>
      <c r="E661" s="1"/>
      <c r="F661" s="63"/>
      <c r="G661" s="2"/>
      <c r="H661" s="224"/>
      <c r="I661" s="224"/>
      <c r="J661" s="224"/>
      <c r="K661" s="225"/>
      <c r="L661" s="225"/>
      <c r="M661" s="226"/>
      <c r="N661" s="226"/>
      <c r="O661" s="257"/>
      <c r="P661" s="257"/>
      <c r="Q661" s="63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30.75" customHeight="1">
      <c r="A662" s="1"/>
      <c r="B662" s="109"/>
      <c r="C662" s="63"/>
      <c r="D662" s="63"/>
      <c r="E662" s="1"/>
      <c r="F662" s="63"/>
      <c r="G662" s="2"/>
      <c r="H662" s="224"/>
      <c r="I662" s="224"/>
      <c r="J662" s="224"/>
      <c r="K662" s="225"/>
      <c r="L662" s="225"/>
      <c r="M662" s="226"/>
      <c r="N662" s="226"/>
      <c r="O662" s="257"/>
      <c r="P662" s="257"/>
      <c r="Q662" s="63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30.75" customHeight="1">
      <c r="A663" s="1"/>
      <c r="B663" s="109"/>
      <c r="C663" s="63"/>
      <c r="D663" s="63"/>
      <c r="E663" s="1"/>
      <c r="F663" s="63"/>
      <c r="G663" s="2"/>
      <c r="H663" s="224"/>
      <c r="I663" s="224"/>
      <c r="J663" s="224"/>
      <c r="K663" s="225"/>
      <c r="L663" s="225"/>
      <c r="M663" s="226"/>
      <c r="N663" s="226"/>
      <c r="O663" s="257"/>
      <c r="P663" s="257"/>
      <c r="Q663" s="63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30.75" customHeight="1">
      <c r="A664" s="1"/>
      <c r="B664" s="109"/>
      <c r="C664" s="63"/>
      <c r="D664" s="63"/>
      <c r="E664" s="1"/>
      <c r="F664" s="63"/>
      <c r="G664" s="2"/>
      <c r="H664" s="224"/>
      <c r="I664" s="224"/>
      <c r="J664" s="224"/>
      <c r="K664" s="225"/>
      <c r="L664" s="225"/>
      <c r="M664" s="226"/>
      <c r="N664" s="226"/>
      <c r="O664" s="257"/>
      <c r="P664" s="257"/>
      <c r="Q664" s="63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30.75" customHeight="1">
      <c r="A665" s="1"/>
      <c r="B665" s="109"/>
      <c r="C665" s="63"/>
      <c r="D665" s="63"/>
      <c r="E665" s="1"/>
      <c r="F665" s="63"/>
      <c r="G665" s="2"/>
      <c r="H665" s="224"/>
      <c r="I665" s="224"/>
      <c r="J665" s="224"/>
      <c r="K665" s="225"/>
      <c r="L665" s="225"/>
      <c r="M665" s="226"/>
      <c r="N665" s="226"/>
      <c r="O665" s="257"/>
      <c r="P665" s="257"/>
      <c r="Q665" s="63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30.75" customHeight="1">
      <c r="A666" s="1"/>
      <c r="B666" s="109"/>
      <c r="C666" s="63"/>
      <c r="D666" s="63"/>
      <c r="E666" s="1"/>
      <c r="F666" s="63"/>
      <c r="G666" s="2"/>
      <c r="H666" s="224"/>
      <c r="I666" s="224"/>
      <c r="J666" s="224"/>
      <c r="K666" s="225"/>
      <c r="L666" s="225"/>
      <c r="M666" s="226"/>
      <c r="N666" s="226"/>
      <c r="O666" s="257"/>
      <c r="P666" s="257"/>
      <c r="Q666" s="63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30.75" customHeight="1">
      <c r="A667" s="1"/>
      <c r="B667" s="109"/>
      <c r="C667" s="63"/>
      <c r="D667" s="63"/>
      <c r="E667" s="1"/>
      <c r="F667" s="63"/>
      <c r="G667" s="2"/>
      <c r="H667" s="224"/>
      <c r="I667" s="224"/>
      <c r="J667" s="224"/>
      <c r="K667" s="225"/>
      <c r="L667" s="225"/>
      <c r="M667" s="226"/>
      <c r="N667" s="226"/>
      <c r="O667" s="257"/>
      <c r="P667" s="257"/>
      <c r="Q667" s="63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30.75" customHeight="1">
      <c r="A668" s="1"/>
      <c r="B668" s="109"/>
      <c r="C668" s="63"/>
      <c r="D668" s="63"/>
      <c r="E668" s="1"/>
      <c r="F668" s="63"/>
      <c r="G668" s="2"/>
      <c r="H668" s="224"/>
      <c r="I668" s="224"/>
      <c r="J668" s="224"/>
      <c r="K668" s="225"/>
      <c r="L668" s="225"/>
      <c r="M668" s="226"/>
      <c r="N668" s="226"/>
      <c r="O668" s="257"/>
      <c r="P668" s="257"/>
      <c r="Q668" s="63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30.75" customHeight="1">
      <c r="A669" s="1"/>
      <c r="B669" s="109"/>
      <c r="C669" s="63"/>
      <c r="D669" s="63"/>
      <c r="E669" s="1"/>
      <c r="F669" s="63"/>
      <c r="G669" s="2"/>
      <c r="H669" s="224"/>
      <c r="I669" s="224"/>
      <c r="J669" s="224"/>
      <c r="K669" s="225"/>
      <c r="L669" s="225"/>
      <c r="M669" s="226"/>
      <c r="N669" s="226"/>
      <c r="O669" s="257"/>
      <c r="P669" s="257"/>
      <c r="Q669" s="63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30.75" customHeight="1">
      <c r="A670" s="1"/>
      <c r="B670" s="109"/>
      <c r="C670" s="63"/>
      <c r="D670" s="63"/>
      <c r="E670" s="1"/>
      <c r="F670" s="63"/>
      <c r="G670" s="2"/>
      <c r="H670" s="224"/>
      <c r="I670" s="224"/>
      <c r="J670" s="224"/>
      <c r="K670" s="225"/>
      <c r="L670" s="225"/>
      <c r="M670" s="226"/>
      <c r="N670" s="226"/>
      <c r="O670" s="257"/>
      <c r="P670" s="257"/>
      <c r="Q670" s="63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30.75" customHeight="1">
      <c r="A671" s="1"/>
      <c r="B671" s="109"/>
      <c r="C671" s="63"/>
      <c r="D671" s="63"/>
      <c r="E671" s="1"/>
      <c r="F671" s="63"/>
      <c r="G671" s="2"/>
      <c r="H671" s="224"/>
      <c r="I671" s="224"/>
      <c r="J671" s="224"/>
      <c r="K671" s="225"/>
      <c r="L671" s="225"/>
      <c r="M671" s="226"/>
      <c r="N671" s="226"/>
      <c r="O671" s="257"/>
      <c r="P671" s="257"/>
      <c r="Q671" s="63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30.75" customHeight="1">
      <c r="A672" s="1"/>
      <c r="B672" s="109"/>
      <c r="C672" s="63"/>
      <c r="D672" s="63"/>
      <c r="E672" s="1"/>
      <c r="F672" s="63"/>
      <c r="G672" s="2"/>
      <c r="H672" s="224"/>
      <c r="I672" s="224"/>
      <c r="J672" s="224"/>
      <c r="K672" s="225"/>
      <c r="L672" s="225"/>
      <c r="M672" s="226"/>
      <c r="N672" s="226"/>
      <c r="O672" s="257"/>
      <c r="P672" s="257"/>
      <c r="Q672" s="63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30.75" customHeight="1">
      <c r="A673" s="1"/>
      <c r="B673" s="109"/>
      <c r="C673" s="63"/>
      <c r="D673" s="63"/>
      <c r="E673" s="1"/>
      <c r="F673" s="63"/>
      <c r="G673" s="2"/>
      <c r="H673" s="224"/>
      <c r="I673" s="224"/>
      <c r="J673" s="224"/>
      <c r="K673" s="225"/>
      <c r="L673" s="225"/>
      <c r="M673" s="226"/>
      <c r="N673" s="226"/>
      <c r="O673" s="257"/>
      <c r="P673" s="257"/>
      <c r="Q673" s="63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30.75" customHeight="1">
      <c r="A674" s="1"/>
      <c r="B674" s="109"/>
      <c r="C674" s="63"/>
      <c r="D674" s="63"/>
      <c r="E674" s="1"/>
      <c r="F674" s="63"/>
      <c r="G674" s="2"/>
      <c r="H674" s="224"/>
      <c r="I674" s="224"/>
      <c r="J674" s="224"/>
      <c r="K674" s="225"/>
      <c r="L674" s="225"/>
      <c r="M674" s="226"/>
      <c r="N674" s="226"/>
      <c r="O674" s="257"/>
      <c r="P674" s="257"/>
      <c r="Q674" s="63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30.75" customHeight="1">
      <c r="A675" s="1"/>
      <c r="B675" s="109"/>
      <c r="C675" s="63"/>
      <c r="D675" s="63"/>
      <c r="E675" s="1"/>
      <c r="F675" s="63"/>
      <c r="G675" s="2"/>
      <c r="H675" s="224"/>
      <c r="I675" s="224"/>
      <c r="J675" s="224"/>
      <c r="K675" s="225"/>
      <c r="L675" s="225"/>
      <c r="M675" s="226"/>
      <c r="N675" s="226"/>
      <c r="O675" s="257"/>
      <c r="P675" s="257"/>
      <c r="Q675" s="63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30.75" customHeight="1">
      <c r="A676" s="1"/>
      <c r="B676" s="109"/>
      <c r="C676" s="63"/>
      <c r="D676" s="63"/>
      <c r="E676" s="1"/>
      <c r="F676" s="63"/>
      <c r="G676" s="2"/>
      <c r="H676" s="224"/>
      <c r="I676" s="224"/>
      <c r="J676" s="224"/>
      <c r="K676" s="225"/>
      <c r="L676" s="225"/>
      <c r="M676" s="226"/>
      <c r="N676" s="226"/>
      <c r="O676" s="257"/>
      <c r="P676" s="257"/>
      <c r="Q676" s="63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30.75" customHeight="1">
      <c r="A677" s="1"/>
      <c r="B677" s="109"/>
      <c r="C677" s="63"/>
      <c r="D677" s="63"/>
      <c r="E677" s="1"/>
      <c r="F677" s="63"/>
      <c r="G677" s="2"/>
      <c r="H677" s="224"/>
      <c r="I677" s="224"/>
      <c r="J677" s="224"/>
      <c r="K677" s="225"/>
      <c r="L677" s="225"/>
      <c r="M677" s="226"/>
      <c r="N677" s="226"/>
      <c r="O677" s="257"/>
      <c r="P677" s="257"/>
      <c r="Q677" s="63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30.75" customHeight="1">
      <c r="A678" s="1"/>
      <c r="B678" s="109"/>
      <c r="C678" s="63"/>
      <c r="D678" s="63"/>
      <c r="E678" s="1"/>
      <c r="F678" s="63"/>
      <c r="G678" s="2"/>
      <c r="H678" s="224"/>
      <c r="I678" s="224"/>
      <c r="J678" s="224"/>
      <c r="K678" s="225"/>
      <c r="L678" s="225"/>
      <c r="M678" s="226"/>
      <c r="N678" s="226"/>
      <c r="O678" s="257"/>
      <c r="P678" s="257"/>
      <c r="Q678" s="63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30.75" customHeight="1">
      <c r="A679" s="1"/>
      <c r="B679" s="109"/>
      <c r="C679" s="63"/>
      <c r="D679" s="63"/>
      <c r="E679" s="1"/>
      <c r="F679" s="63"/>
      <c r="G679" s="2"/>
      <c r="H679" s="224"/>
      <c r="I679" s="224"/>
      <c r="J679" s="224"/>
      <c r="K679" s="225"/>
      <c r="L679" s="225"/>
      <c r="M679" s="226"/>
      <c r="N679" s="226"/>
      <c r="O679" s="257"/>
      <c r="P679" s="257"/>
      <c r="Q679" s="63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30.75" customHeight="1">
      <c r="A680" s="1"/>
      <c r="B680" s="109"/>
      <c r="C680" s="63"/>
      <c r="D680" s="63"/>
      <c r="E680" s="1"/>
      <c r="F680" s="63"/>
      <c r="G680" s="2"/>
      <c r="H680" s="224"/>
      <c r="I680" s="224"/>
      <c r="J680" s="224"/>
      <c r="K680" s="225"/>
      <c r="L680" s="225"/>
      <c r="M680" s="226"/>
      <c r="N680" s="226"/>
      <c r="O680" s="257"/>
      <c r="P680" s="257"/>
      <c r="Q680" s="63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30.75" customHeight="1">
      <c r="A681" s="1"/>
      <c r="B681" s="109"/>
      <c r="C681" s="63"/>
      <c r="D681" s="63"/>
      <c r="E681" s="1"/>
      <c r="F681" s="63"/>
      <c r="G681" s="2"/>
      <c r="H681" s="224"/>
      <c r="I681" s="224"/>
      <c r="J681" s="224"/>
      <c r="K681" s="225"/>
      <c r="L681" s="225"/>
      <c r="M681" s="226"/>
      <c r="N681" s="226"/>
      <c r="O681" s="257"/>
      <c r="P681" s="257"/>
      <c r="Q681" s="63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30.75" customHeight="1">
      <c r="A682" s="1"/>
      <c r="B682" s="109"/>
      <c r="C682" s="63"/>
      <c r="D682" s="63"/>
      <c r="E682" s="1"/>
      <c r="F682" s="63"/>
      <c r="G682" s="2"/>
      <c r="H682" s="224"/>
      <c r="I682" s="224"/>
      <c r="J682" s="224"/>
      <c r="K682" s="225"/>
      <c r="L682" s="225"/>
      <c r="M682" s="226"/>
      <c r="N682" s="226"/>
      <c r="O682" s="257"/>
      <c r="P682" s="257"/>
      <c r="Q682" s="63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30.75" customHeight="1">
      <c r="A683" s="1"/>
      <c r="B683" s="109"/>
      <c r="C683" s="63"/>
      <c r="D683" s="63"/>
      <c r="E683" s="1"/>
      <c r="F683" s="63"/>
      <c r="G683" s="2"/>
      <c r="H683" s="224"/>
      <c r="I683" s="224"/>
      <c r="J683" s="224"/>
      <c r="K683" s="225"/>
      <c r="L683" s="225"/>
      <c r="M683" s="226"/>
      <c r="N683" s="226"/>
      <c r="O683" s="257"/>
      <c r="P683" s="257"/>
      <c r="Q683" s="63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30.75" customHeight="1">
      <c r="A684" s="1"/>
      <c r="B684" s="109"/>
      <c r="C684" s="63"/>
      <c r="D684" s="63"/>
      <c r="E684" s="1"/>
      <c r="F684" s="63"/>
      <c r="G684" s="2"/>
      <c r="H684" s="224"/>
      <c r="I684" s="224"/>
      <c r="J684" s="224"/>
      <c r="K684" s="225"/>
      <c r="L684" s="225"/>
      <c r="M684" s="226"/>
      <c r="N684" s="226"/>
      <c r="O684" s="257"/>
      <c r="P684" s="257"/>
      <c r="Q684" s="63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30.75" customHeight="1">
      <c r="A685" s="1"/>
      <c r="B685" s="109"/>
      <c r="C685" s="63"/>
      <c r="D685" s="63"/>
      <c r="E685" s="1"/>
      <c r="F685" s="63"/>
      <c r="G685" s="2"/>
      <c r="H685" s="224"/>
      <c r="I685" s="224"/>
      <c r="J685" s="224"/>
      <c r="K685" s="225"/>
      <c r="L685" s="225"/>
      <c r="M685" s="226"/>
      <c r="N685" s="226"/>
      <c r="O685" s="257"/>
      <c r="P685" s="257"/>
      <c r="Q685" s="63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30.75" customHeight="1">
      <c r="A686" s="1"/>
      <c r="B686" s="109"/>
      <c r="C686" s="63"/>
      <c r="D686" s="63"/>
      <c r="E686" s="1"/>
      <c r="F686" s="63"/>
      <c r="G686" s="2"/>
      <c r="H686" s="224"/>
      <c r="I686" s="224"/>
      <c r="J686" s="224"/>
      <c r="K686" s="225"/>
      <c r="L686" s="225"/>
      <c r="M686" s="226"/>
      <c r="N686" s="226"/>
      <c r="O686" s="257"/>
      <c r="P686" s="257"/>
      <c r="Q686" s="63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30.75" customHeight="1">
      <c r="A687" s="1"/>
      <c r="B687" s="109"/>
      <c r="C687" s="63"/>
      <c r="D687" s="63"/>
      <c r="E687" s="1"/>
      <c r="F687" s="63"/>
      <c r="G687" s="2"/>
      <c r="H687" s="224"/>
      <c r="I687" s="224"/>
      <c r="J687" s="224"/>
      <c r="K687" s="225"/>
      <c r="L687" s="225"/>
      <c r="M687" s="226"/>
      <c r="N687" s="226"/>
      <c r="O687" s="257"/>
      <c r="P687" s="257"/>
      <c r="Q687" s="63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30.75" customHeight="1">
      <c r="A688" s="1"/>
      <c r="B688" s="109"/>
      <c r="C688" s="63"/>
      <c r="D688" s="63"/>
      <c r="E688" s="1"/>
      <c r="F688" s="63"/>
      <c r="G688" s="2"/>
      <c r="H688" s="224"/>
      <c r="I688" s="224"/>
      <c r="J688" s="224"/>
      <c r="K688" s="225"/>
      <c r="L688" s="225"/>
      <c r="M688" s="226"/>
      <c r="N688" s="226"/>
      <c r="O688" s="257"/>
      <c r="P688" s="257"/>
      <c r="Q688" s="63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30.75" customHeight="1">
      <c r="A689" s="1"/>
      <c r="B689" s="109"/>
      <c r="C689" s="63"/>
      <c r="D689" s="63"/>
      <c r="E689" s="1"/>
      <c r="F689" s="63"/>
      <c r="G689" s="2"/>
      <c r="H689" s="224"/>
      <c r="I689" s="224"/>
      <c r="J689" s="224"/>
      <c r="K689" s="225"/>
      <c r="L689" s="225"/>
      <c r="M689" s="226"/>
      <c r="N689" s="226"/>
      <c r="O689" s="257"/>
      <c r="P689" s="257"/>
      <c r="Q689" s="63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30.75" customHeight="1">
      <c r="A690" s="1"/>
      <c r="B690" s="109"/>
      <c r="C690" s="63"/>
      <c r="D690" s="63"/>
      <c r="E690" s="1"/>
      <c r="F690" s="63"/>
      <c r="G690" s="2"/>
      <c r="H690" s="224"/>
      <c r="I690" s="224"/>
      <c r="J690" s="224"/>
      <c r="K690" s="225"/>
      <c r="L690" s="225"/>
      <c r="M690" s="226"/>
      <c r="N690" s="226"/>
      <c r="O690" s="257"/>
      <c r="P690" s="257"/>
      <c r="Q690" s="63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30.75" customHeight="1">
      <c r="A691" s="1"/>
      <c r="B691" s="109"/>
      <c r="C691" s="63"/>
      <c r="D691" s="63"/>
      <c r="E691" s="1"/>
      <c r="F691" s="63"/>
      <c r="G691" s="2"/>
      <c r="H691" s="224"/>
      <c r="I691" s="224"/>
      <c r="J691" s="224"/>
      <c r="K691" s="225"/>
      <c r="L691" s="225"/>
      <c r="M691" s="226"/>
      <c r="N691" s="226"/>
      <c r="O691" s="257"/>
      <c r="P691" s="257"/>
      <c r="Q691" s="63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30.75" customHeight="1">
      <c r="A692" s="1"/>
      <c r="B692" s="109"/>
      <c r="C692" s="63"/>
      <c r="D692" s="63"/>
      <c r="E692" s="1"/>
      <c r="F692" s="63"/>
      <c r="G692" s="2"/>
      <c r="H692" s="224"/>
      <c r="I692" s="224"/>
      <c r="J692" s="224"/>
      <c r="K692" s="225"/>
      <c r="L692" s="225"/>
      <c r="M692" s="226"/>
      <c r="N692" s="226"/>
      <c r="O692" s="257"/>
      <c r="P692" s="257"/>
      <c r="Q692" s="63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30.75" customHeight="1">
      <c r="A693" s="1"/>
      <c r="B693" s="109"/>
      <c r="C693" s="63"/>
      <c r="D693" s="63"/>
      <c r="E693" s="1"/>
      <c r="F693" s="63"/>
      <c r="G693" s="2"/>
      <c r="H693" s="224"/>
      <c r="I693" s="224"/>
      <c r="J693" s="224"/>
      <c r="K693" s="225"/>
      <c r="L693" s="225"/>
      <c r="M693" s="226"/>
      <c r="N693" s="226"/>
      <c r="O693" s="257"/>
      <c r="P693" s="257"/>
      <c r="Q693" s="63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30.75" customHeight="1">
      <c r="A694" s="1"/>
      <c r="B694" s="109"/>
      <c r="C694" s="63"/>
      <c r="D694" s="63"/>
      <c r="E694" s="1"/>
      <c r="F694" s="63"/>
      <c r="G694" s="2"/>
      <c r="H694" s="224"/>
      <c r="I694" s="224"/>
      <c r="J694" s="224"/>
      <c r="K694" s="225"/>
      <c r="L694" s="225"/>
      <c r="M694" s="226"/>
      <c r="N694" s="226"/>
      <c r="O694" s="257"/>
      <c r="P694" s="257"/>
      <c r="Q694" s="63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30.75" customHeight="1">
      <c r="A695" s="1"/>
      <c r="B695" s="109"/>
      <c r="C695" s="63"/>
      <c r="D695" s="63"/>
      <c r="E695" s="1"/>
      <c r="F695" s="63"/>
      <c r="G695" s="2"/>
      <c r="H695" s="224"/>
      <c r="I695" s="224"/>
      <c r="J695" s="224"/>
      <c r="K695" s="225"/>
      <c r="L695" s="225"/>
      <c r="M695" s="226"/>
      <c r="N695" s="226"/>
      <c r="O695" s="257"/>
      <c r="P695" s="257"/>
      <c r="Q695" s="63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30.75" customHeight="1">
      <c r="A696" s="1"/>
      <c r="B696" s="109"/>
      <c r="C696" s="63"/>
      <c r="D696" s="63"/>
      <c r="E696" s="1"/>
      <c r="F696" s="63"/>
      <c r="G696" s="2"/>
      <c r="H696" s="224"/>
      <c r="I696" s="224"/>
      <c r="J696" s="224"/>
      <c r="K696" s="225"/>
      <c r="L696" s="225"/>
      <c r="M696" s="226"/>
      <c r="N696" s="226"/>
      <c r="O696" s="257"/>
      <c r="P696" s="257"/>
      <c r="Q696" s="63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30.75" customHeight="1">
      <c r="A697" s="1"/>
      <c r="B697" s="109"/>
      <c r="C697" s="63"/>
      <c r="D697" s="63"/>
      <c r="E697" s="1"/>
      <c r="F697" s="63"/>
      <c r="G697" s="2"/>
      <c r="H697" s="224"/>
      <c r="I697" s="224"/>
      <c r="J697" s="224"/>
      <c r="K697" s="225"/>
      <c r="L697" s="225"/>
      <c r="M697" s="226"/>
      <c r="N697" s="226"/>
      <c r="O697" s="257"/>
      <c r="P697" s="257"/>
      <c r="Q697" s="63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30.75" customHeight="1">
      <c r="A698" s="1"/>
      <c r="B698" s="109"/>
      <c r="C698" s="63"/>
      <c r="D698" s="63"/>
      <c r="E698" s="1"/>
      <c r="F698" s="63"/>
      <c r="G698" s="2"/>
      <c r="H698" s="224"/>
      <c r="I698" s="224"/>
      <c r="J698" s="224"/>
      <c r="K698" s="225"/>
      <c r="L698" s="225"/>
      <c r="M698" s="226"/>
      <c r="N698" s="226"/>
      <c r="O698" s="257"/>
      <c r="P698" s="257"/>
      <c r="Q698" s="63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30.75" customHeight="1">
      <c r="A699" s="1"/>
      <c r="B699" s="109"/>
      <c r="C699" s="63"/>
      <c r="D699" s="63"/>
      <c r="E699" s="1"/>
      <c r="F699" s="63"/>
      <c r="G699" s="2"/>
      <c r="H699" s="224"/>
      <c r="I699" s="224"/>
      <c r="J699" s="224"/>
      <c r="K699" s="225"/>
      <c r="L699" s="225"/>
      <c r="M699" s="226"/>
      <c r="N699" s="226"/>
      <c r="O699" s="257"/>
      <c r="P699" s="257"/>
      <c r="Q699" s="63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30.75" customHeight="1">
      <c r="A700" s="1"/>
      <c r="B700" s="109"/>
      <c r="C700" s="63"/>
      <c r="D700" s="63"/>
      <c r="E700" s="1"/>
      <c r="F700" s="63"/>
      <c r="G700" s="2"/>
      <c r="H700" s="224"/>
      <c r="I700" s="224"/>
      <c r="J700" s="224"/>
      <c r="K700" s="225"/>
      <c r="L700" s="225"/>
      <c r="M700" s="226"/>
      <c r="N700" s="226"/>
      <c r="O700" s="257"/>
      <c r="P700" s="257"/>
      <c r="Q700" s="63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30.75" customHeight="1">
      <c r="A701" s="1"/>
      <c r="B701" s="109"/>
      <c r="C701" s="63"/>
      <c r="D701" s="63"/>
      <c r="E701" s="1"/>
      <c r="F701" s="63"/>
      <c r="G701" s="2"/>
      <c r="H701" s="224"/>
      <c r="I701" s="224"/>
      <c r="J701" s="224"/>
      <c r="K701" s="225"/>
      <c r="L701" s="225"/>
      <c r="M701" s="226"/>
      <c r="N701" s="226"/>
      <c r="O701" s="257"/>
      <c r="P701" s="257"/>
      <c r="Q701" s="63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30.75" customHeight="1">
      <c r="A702" s="1"/>
      <c r="B702" s="109"/>
      <c r="C702" s="63"/>
      <c r="D702" s="63"/>
      <c r="E702" s="1"/>
      <c r="F702" s="63"/>
      <c r="G702" s="2"/>
      <c r="H702" s="224"/>
      <c r="I702" s="224"/>
      <c r="J702" s="224"/>
      <c r="K702" s="225"/>
      <c r="L702" s="225"/>
      <c r="M702" s="226"/>
      <c r="N702" s="226"/>
      <c r="O702" s="257"/>
      <c r="P702" s="257"/>
      <c r="Q702" s="63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30.75" customHeight="1">
      <c r="A703" s="1"/>
      <c r="B703" s="109"/>
      <c r="C703" s="63"/>
      <c r="D703" s="63"/>
      <c r="E703" s="1"/>
      <c r="F703" s="63"/>
      <c r="G703" s="2"/>
      <c r="H703" s="224"/>
      <c r="I703" s="224"/>
      <c r="J703" s="224"/>
      <c r="K703" s="225"/>
      <c r="L703" s="225"/>
      <c r="M703" s="226"/>
      <c r="N703" s="226"/>
      <c r="O703" s="257"/>
      <c r="P703" s="257"/>
      <c r="Q703" s="63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30.75" customHeight="1">
      <c r="A704" s="1"/>
      <c r="B704" s="109"/>
      <c r="C704" s="63"/>
      <c r="D704" s="63"/>
      <c r="E704" s="1"/>
      <c r="F704" s="63"/>
      <c r="G704" s="2"/>
      <c r="H704" s="224"/>
      <c r="I704" s="224"/>
      <c r="J704" s="224"/>
      <c r="K704" s="225"/>
      <c r="L704" s="225"/>
      <c r="M704" s="226"/>
      <c r="N704" s="226"/>
      <c r="O704" s="257"/>
      <c r="P704" s="257"/>
      <c r="Q704" s="63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30.75" customHeight="1">
      <c r="A705" s="1"/>
      <c r="B705" s="109"/>
      <c r="C705" s="63"/>
      <c r="D705" s="63"/>
      <c r="E705" s="1"/>
      <c r="F705" s="63"/>
      <c r="G705" s="2"/>
      <c r="H705" s="224"/>
      <c r="I705" s="224"/>
      <c r="J705" s="224"/>
      <c r="K705" s="225"/>
      <c r="L705" s="225"/>
      <c r="M705" s="226"/>
      <c r="N705" s="226"/>
      <c r="O705" s="257"/>
      <c r="P705" s="257"/>
      <c r="Q705" s="63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30.75" customHeight="1">
      <c r="A706" s="1"/>
      <c r="B706" s="109"/>
      <c r="C706" s="63"/>
      <c r="D706" s="63"/>
      <c r="E706" s="1"/>
      <c r="F706" s="63"/>
      <c r="G706" s="2"/>
      <c r="H706" s="224"/>
      <c r="I706" s="224"/>
      <c r="J706" s="224"/>
      <c r="K706" s="225"/>
      <c r="L706" s="225"/>
      <c r="M706" s="226"/>
      <c r="N706" s="226"/>
      <c r="O706" s="257"/>
      <c r="P706" s="257"/>
      <c r="Q706" s="63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30.75" customHeight="1">
      <c r="A707" s="1"/>
      <c r="B707" s="109"/>
      <c r="C707" s="63"/>
      <c r="D707" s="63"/>
      <c r="E707" s="1"/>
      <c r="F707" s="63"/>
      <c r="G707" s="2"/>
      <c r="H707" s="224"/>
      <c r="I707" s="224"/>
      <c r="J707" s="224"/>
      <c r="K707" s="225"/>
      <c r="L707" s="225"/>
      <c r="M707" s="226"/>
      <c r="N707" s="226"/>
      <c r="O707" s="257"/>
      <c r="P707" s="257"/>
      <c r="Q707" s="63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30.75" customHeight="1">
      <c r="A708" s="1"/>
      <c r="B708" s="109"/>
      <c r="C708" s="63"/>
      <c r="D708" s="63"/>
      <c r="E708" s="1"/>
      <c r="F708" s="63"/>
      <c r="G708" s="2"/>
      <c r="H708" s="224"/>
      <c r="I708" s="224"/>
      <c r="J708" s="224"/>
      <c r="K708" s="225"/>
      <c r="L708" s="225"/>
      <c r="M708" s="226"/>
      <c r="N708" s="226"/>
      <c r="O708" s="257"/>
      <c r="P708" s="257"/>
      <c r="Q708" s="63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30.75" customHeight="1">
      <c r="A709" s="1"/>
      <c r="B709" s="109"/>
      <c r="C709" s="63"/>
      <c r="D709" s="63"/>
      <c r="E709" s="1"/>
      <c r="F709" s="63"/>
      <c r="G709" s="2"/>
      <c r="H709" s="224"/>
      <c r="I709" s="224"/>
      <c r="J709" s="224"/>
      <c r="K709" s="225"/>
      <c r="L709" s="225"/>
      <c r="M709" s="226"/>
      <c r="N709" s="226"/>
      <c r="O709" s="257"/>
      <c r="P709" s="257"/>
      <c r="Q709" s="63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30.75" customHeight="1">
      <c r="A710" s="1"/>
      <c r="B710" s="109"/>
      <c r="C710" s="63"/>
      <c r="D710" s="63"/>
      <c r="E710" s="1"/>
      <c r="F710" s="63"/>
      <c r="G710" s="2"/>
      <c r="H710" s="224"/>
      <c r="I710" s="224"/>
      <c r="J710" s="224"/>
      <c r="K710" s="225"/>
      <c r="L710" s="225"/>
      <c r="M710" s="226"/>
      <c r="N710" s="226"/>
      <c r="O710" s="257"/>
      <c r="P710" s="257"/>
      <c r="Q710" s="63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30.75" customHeight="1">
      <c r="A711" s="1"/>
      <c r="B711" s="109"/>
      <c r="C711" s="63"/>
      <c r="D711" s="63"/>
      <c r="E711" s="1"/>
      <c r="F711" s="63"/>
      <c r="G711" s="2"/>
      <c r="H711" s="224"/>
      <c r="I711" s="224"/>
      <c r="J711" s="224"/>
      <c r="K711" s="225"/>
      <c r="L711" s="225"/>
      <c r="M711" s="226"/>
      <c r="N711" s="226"/>
      <c r="O711" s="257"/>
      <c r="P711" s="257"/>
      <c r="Q711" s="63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30.75" customHeight="1">
      <c r="A712" s="1"/>
      <c r="B712" s="109"/>
      <c r="C712" s="63"/>
      <c r="D712" s="63"/>
      <c r="E712" s="1"/>
      <c r="F712" s="63"/>
      <c r="G712" s="2"/>
      <c r="H712" s="224"/>
      <c r="I712" s="224"/>
      <c r="J712" s="224"/>
      <c r="K712" s="225"/>
      <c r="L712" s="225"/>
      <c r="M712" s="226"/>
      <c r="N712" s="226"/>
      <c r="O712" s="257"/>
      <c r="P712" s="257"/>
      <c r="Q712" s="63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30.75" customHeight="1">
      <c r="A713" s="1"/>
      <c r="B713" s="109"/>
      <c r="C713" s="63"/>
      <c r="D713" s="63"/>
      <c r="E713" s="1"/>
      <c r="F713" s="63"/>
      <c r="G713" s="2"/>
      <c r="H713" s="224"/>
      <c r="I713" s="224"/>
      <c r="J713" s="224"/>
      <c r="K713" s="225"/>
      <c r="L713" s="225"/>
      <c r="M713" s="226"/>
      <c r="N713" s="226"/>
      <c r="O713" s="257"/>
      <c r="P713" s="257"/>
      <c r="Q713" s="63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30.75" customHeight="1">
      <c r="A714" s="1"/>
      <c r="B714" s="109"/>
      <c r="C714" s="63"/>
      <c r="D714" s="63"/>
      <c r="E714" s="1"/>
      <c r="F714" s="63"/>
      <c r="G714" s="2"/>
      <c r="H714" s="224"/>
      <c r="I714" s="224"/>
      <c r="J714" s="224"/>
      <c r="K714" s="225"/>
      <c r="L714" s="225"/>
      <c r="M714" s="226"/>
      <c r="N714" s="226"/>
      <c r="O714" s="257"/>
      <c r="P714" s="257"/>
      <c r="Q714" s="63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30.75" customHeight="1">
      <c r="A715" s="1"/>
      <c r="B715" s="109"/>
      <c r="C715" s="63"/>
      <c r="D715" s="63"/>
      <c r="E715" s="1"/>
      <c r="F715" s="63"/>
      <c r="G715" s="2"/>
      <c r="H715" s="224"/>
      <c r="I715" s="224"/>
      <c r="J715" s="224"/>
      <c r="K715" s="225"/>
      <c r="L715" s="225"/>
      <c r="M715" s="226"/>
      <c r="N715" s="226"/>
      <c r="O715" s="257"/>
      <c r="P715" s="257"/>
      <c r="Q715" s="63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30.75" customHeight="1">
      <c r="A716" s="1"/>
      <c r="B716" s="109"/>
      <c r="C716" s="63"/>
      <c r="D716" s="63"/>
      <c r="E716" s="1"/>
      <c r="F716" s="63"/>
      <c r="G716" s="2"/>
      <c r="H716" s="224"/>
      <c r="I716" s="224"/>
      <c r="J716" s="224"/>
      <c r="K716" s="225"/>
      <c r="L716" s="225"/>
      <c r="M716" s="226"/>
      <c r="N716" s="226"/>
      <c r="O716" s="257"/>
      <c r="P716" s="257"/>
      <c r="Q716" s="63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30.75" customHeight="1">
      <c r="A717" s="1"/>
      <c r="B717" s="109"/>
      <c r="C717" s="63"/>
      <c r="D717" s="63"/>
      <c r="E717" s="1"/>
      <c r="F717" s="63"/>
      <c r="G717" s="2"/>
      <c r="H717" s="224"/>
      <c r="I717" s="224"/>
      <c r="J717" s="224"/>
      <c r="K717" s="225"/>
      <c r="L717" s="225"/>
      <c r="M717" s="226"/>
      <c r="N717" s="226"/>
      <c r="O717" s="257"/>
      <c r="P717" s="257"/>
      <c r="Q717" s="63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30.75" customHeight="1">
      <c r="A718" s="1"/>
      <c r="B718" s="109"/>
      <c r="C718" s="63"/>
      <c r="D718" s="63"/>
      <c r="E718" s="1"/>
      <c r="F718" s="63"/>
      <c r="G718" s="2"/>
      <c r="H718" s="224"/>
      <c r="I718" s="224"/>
      <c r="J718" s="224"/>
      <c r="K718" s="225"/>
      <c r="L718" s="225"/>
      <c r="M718" s="226"/>
      <c r="N718" s="226"/>
      <c r="O718" s="257"/>
      <c r="P718" s="257"/>
      <c r="Q718" s="63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30.75" customHeight="1">
      <c r="A719" s="1"/>
      <c r="B719" s="109"/>
      <c r="C719" s="63"/>
      <c r="D719" s="63"/>
      <c r="E719" s="1"/>
      <c r="F719" s="63"/>
      <c r="G719" s="2"/>
      <c r="H719" s="224"/>
      <c r="I719" s="224"/>
      <c r="J719" s="224"/>
      <c r="K719" s="225"/>
      <c r="L719" s="225"/>
      <c r="M719" s="226"/>
      <c r="N719" s="226"/>
      <c r="O719" s="257"/>
      <c r="P719" s="257"/>
      <c r="Q719" s="63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30.75" customHeight="1">
      <c r="A720" s="1"/>
      <c r="B720" s="109"/>
      <c r="C720" s="63"/>
      <c r="D720" s="63"/>
      <c r="E720" s="1"/>
      <c r="F720" s="63"/>
      <c r="G720" s="2"/>
      <c r="H720" s="224"/>
      <c r="I720" s="224"/>
      <c r="J720" s="224"/>
      <c r="K720" s="225"/>
      <c r="L720" s="225"/>
      <c r="M720" s="226"/>
      <c r="N720" s="226"/>
      <c r="O720" s="257"/>
      <c r="P720" s="257"/>
      <c r="Q720" s="63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30.75" customHeight="1">
      <c r="A721" s="1"/>
      <c r="B721" s="109"/>
      <c r="C721" s="63"/>
      <c r="D721" s="63"/>
      <c r="E721" s="1"/>
      <c r="F721" s="63"/>
      <c r="G721" s="2"/>
      <c r="H721" s="224"/>
      <c r="I721" s="224"/>
      <c r="J721" s="224"/>
      <c r="K721" s="225"/>
      <c r="L721" s="225"/>
      <c r="M721" s="226"/>
      <c r="N721" s="226"/>
      <c r="O721" s="257"/>
      <c r="P721" s="257"/>
      <c r="Q721" s="63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30.75" customHeight="1">
      <c r="A722" s="1"/>
      <c r="B722" s="109"/>
      <c r="C722" s="63"/>
      <c r="D722" s="63"/>
      <c r="E722" s="1"/>
      <c r="F722" s="63"/>
      <c r="G722" s="2"/>
      <c r="H722" s="224"/>
      <c r="I722" s="224"/>
      <c r="J722" s="224"/>
      <c r="K722" s="225"/>
      <c r="L722" s="225"/>
      <c r="M722" s="226"/>
      <c r="N722" s="226"/>
      <c r="O722" s="257"/>
      <c r="P722" s="257"/>
      <c r="Q722" s="63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30.75" customHeight="1">
      <c r="A723" s="1"/>
      <c r="B723" s="109"/>
      <c r="C723" s="63"/>
      <c r="D723" s="63"/>
      <c r="E723" s="1"/>
      <c r="F723" s="63"/>
      <c r="G723" s="2"/>
      <c r="H723" s="224"/>
      <c r="I723" s="224"/>
      <c r="J723" s="224"/>
      <c r="K723" s="225"/>
      <c r="L723" s="225"/>
      <c r="M723" s="226"/>
      <c r="N723" s="226"/>
      <c r="O723" s="257"/>
      <c r="P723" s="257"/>
      <c r="Q723" s="63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30.75" customHeight="1">
      <c r="A724" s="1"/>
      <c r="B724" s="109"/>
      <c r="C724" s="63"/>
      <c r="D724" s="63"/>
      <c r="E724" s="1"/>
      <c r="F724" s="63"/>
      <c r="G724" s="2"/>
      <c r="H724" s="224"/>
      <c r="I724" s="224"/>
      <c r="J724" s="224"/>
      <c r="K724" s="225"/>
      <c r="L724" s="225"/>
      <c r="M724" s="226"/>
      <c r="N724" s="226"/>
      <c r="O724" s="257"/>
      <c r="P724" s="257"/>
      <c r="Q724" s="63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30.75" customHeight="1">
      <c r="A725" s="1"/>
      <c r="B725" s="109"/>
      <c r="C725" s="63"/>
      <c r="D725" s="63"/>
      <c r="E725" s="1"/>
      <c r="F725" s="63"/>
      <c r="G725" s="2"/>
      <c r="H725" s="224"/>
      <c r="I725" s="224"/>
      <c r="J725" s="224"/>
      <c r="K725" s="225"/>
      <c r="L725" s="225"/>
      <c r="M725" s="226"/>
      <c r="N725" s="226"/>
      <c r="O725" s="257"/>
      <c r="P725" s="257"/>
      <c r="Q725" s="63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30.75" customHeight="1">
      <c r="A726" s="1"/>
      <c r="B726" s="109"/>
      <c r="C726" s="63"/>
      <c r="D726" s="63"/>
      <c r="E726" s="1"/>
      <c r="F726" s="63"/>
      <c r="G726" s="2"/>
      <c r="H726" s="224"/>
      <c r="I726" s="224"/>
      <c r="J726" s="224"/>
      <c r="K726" s="225"/>
      <c r="L726" s="225"/>
      <c r="M726" s="226"/>
      <c r="N726" s="226"/>
      <c r="O726" s="257"/>
      <c r="P726" s="257"/>
      <c r="Q726" s="63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30.75" customHeight="1">
      <c r="A727" s="1"/>
      <c r="B727" s="109"/>
      <c r="C727" s="63"/>
      <c r="D727" s="63"/>
      <c r="E727" s="1"/>
      <c r="F727" s="63"/>
      <c r="G727" s="2"/>
      <c r="H727" s="224"/>
      <c r="I727" s="224"/>
      <c r="J727" s="224"/>
      <c r="K727" s="225"/>
      <c r="L727" s="225"/>
      <c r="M727" s="226"/>
      <c r="N727" s="226"/>
      <c r="O727" s="257"/>
      <c r="P727" s="257"/>
      <c r="Q727" s="63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30.75" customHeight="1">
      <c r="A728" s="1"/>
      <c r="B728" s="109"/>
      <c r="C728" s="63"/>
      <c r="D728" s="63"/>
      <c r="E728" s="1"/>
      <c r="F728" s="63"/>
      <c r="G728" s="2"/>
      <c r="H728" s="224"/>
      <c r="I728" s="224"/>
      <c r="J728" s="224"/>
      <c r="K728" s="225"/>
      <c r="L728" s="225"/>
      <c r="M728" s="226"/>
      <c r="N728" s="226"/>
      <c r="O728" s="257"/>
      <c r="P728" s="257"/>
      <c r="Q728" s="63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30.75" customHeight="1">
      <c r="A729" s="1"/>
      <c r="B729" s="109"/>
      <c r="C729" s="63"/>
      <c r="D729" s="63"/>
      <c r="E729" s="1"/>
      <c r="F729" s="63"/>
      <c r="G729" s="2"/>
      <c r="H729" s="224"/>
      <c r="I729" s="224"/>
      <c r="J729" s="224"/>
      <c r="K729" s="225"/>
      <c r="L729" s="225"/>
      <c r="M729" s="226"/>
      <c r="N729" s="226"/>
      <c r="O729" s="257"/>
      <c r="P729" s="257"/>
      <c r="Q729" s="63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30.75" customHeight="1">
      <c r="A730" s="1"/>
      <c r="B730" s="109"/>
      <c r="C730" s="63"/>
      <c r="D730" s="63"/>
      <c r="E730" s="1"/>
      <c r="F730" s="63"/>
      <c r="G730" s="2"/>
      <c r="H730" s="224"/>
      <c r="I730" s="224"/>
      <c r="J730" s="224"/>
      <c r="K730" s="225"/>
      <c r="L730" s="225"/>
      <c r="M730" s="226"/>
      <c r="N730" s="226"/>
      <c r="O730" s="257"/>
      <c r="P730" s="257"/>
      <c r="Q730" s="63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30.75" customHeight="1">
      <c r="A731" s="1"/>
      <c r="B731" s="109"/>
      <c r="C731" s="63"/>
      <c r="D731" s="63"/>
      <c r="E731" s="1"/>
      <c r="F731" s="63"/>
      <c r="G731" s="2"/>
      <c r="H731" s="224"/>
      <c r="I731" s="224"/>
      <c r="J731" s="224"/>
      <c r="K731" s="225"/>
      <c r="L731" s="225"/>
      <c r="M731" s="226"/>
      <c r="N731" s="226"/>
      <c r="O731" s="257"/>
      <c r="P731" s="257"/>
      <c r="Q731" s="63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30.75" customHeight="1">
      <c r="A732" s="1"/>
      <c r="B732" s="109"/>
      <c r="C732" s="63"/>
      <c r="D732" s="63"/>
      <c r="E732" s="1"/>
      <c r="F732" s="63"/>
      <c r="G732" s="2"/>
      <c r="H732" s="224"/>
      <c r="I732" s="224"/>
      <c r="J732" s="224"/>
      <c r="K732" s="225"/>
      <c r="L732" s="225"/>
      <c r="M732" s="226"/>
      <c r="N732" s="226"/>
      <c r="O732" s="257"/>
      <c r="P732" s="257"/>
      <c r="Q732" s="63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30.75" customHeight="1">
      <c r="A733" s="1"/>
      <c r="B733" s="109"/>
      <c r="C733" s="63"/>
      <c r="D733" s="63"/>
      <c r="E733" s="1"/>
      <c r="F733" s="63"/>
      <c r="G733" s="2"/>
      <c r="H733" s="224"/>
      <c r="I733" s="224"/>
      <c r="J733" s="224"/>
      <c r="K733" s="225"/>
      <c r="L733" s="225"/>
      <c r="M733" s="226"/>
      <c r="N733" s="226"/>
      <c r="O733" s="257"/>
      <c r="P733" s="257"/>
      <c r="Q733" s="63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30.75" customHeight="1">
      <c r="A734" s="1"/>
      <c r="B734" s="109"/>
      <c r="C734" s="63"/>
      <c r="D734" s="63"/>
      <c r="E734" s="1"/>
      <c r="F734" s="63"/>
      <c r="G734" s="2"/>
      <c r="H734" s="224"/>
      <c r="I734" s="224"/>
      <c r="J734" s="224"/>
      <c r="K734" s="225"/>
      <c r="L734" s="225"/>
      <c r="M734" s="226"/>
      <c r="N734" s="226"/>
      <c r="O734" s="257"/>
      <c r="P734" s="257"/>
      <c r="Q734" s="63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30.75" customHeight="1">
      <c r="A735" s="1"/>
      <c r="B735" s="109"/>
      <c r="C735" s="63"/>
      <c r="D735" s="63"/>
      <c r="E735" s="1"/>
      <c r="F735" s="63"/>
      <c r="G735" s="2"/>
      <c r="H735" s="224"/>
      <c r="I735" s="224"/>
      <c r="J735" s="224"/>
      <c r="K735" s="225"/>
      <c r="L735" s="225"/>
      <c r="M735" s="226"/>
      <c r="N735" s="226"/>
      <c r="O735" s="257"/>
      <c r="P735" s="257"/>
      <c r="Q735" s="63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30.75" customHeight="1">
      <c r="A736" s="1"/>
      <c r="B736" s="109"/>
      <c r="C736" s="63"/>
      <c r="D736" s="63"/>
      <c r="E736" s="1"/>
      <c r="F736" s="63"/>
      <c r="G736" s="2"/>
      <c r="H736" s="224"/>
      <c r="I736" s="224"/>
      <c r="J736" s="224"/>
      <c r="K736" s="225"/>
      <c r="L736" s="225"/>
      <c r="M736" s="226"/>
      <c r="N736" s="226"/>
      <c r="O736" s="257"/>
      <c r="P736" s="257"/>
      <c r="Q736" s="63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30.75" customHeight="1">
      <c r="A737" s="1"/>
      <c r="B737" s="109"/>
      <c r="C737" s="63"/>
      <c r="D737" s="63"/>
      <c r="E737" s="1"/>
      <c r="F737" s="63"/>
      <c r="G737" s="2"/>
      <c r="H737" s="224"/>
      <c r="I737" s="224"/>
      <c r="J737" s="224"/>
      <c r="K737" s="225"/>
      <c r="L737" s="225"/>
      <c r="M737" s="226"/>
      <c r="N737" s="226"/>
      <c r="O737" s="257"/>
      <c r="P737" s="257"/>
      <c r="Q737" s="63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30.75" customHeight="1">
      <c r="A738" s="1"/>
      <c r="B738" s="109"/>
      <c r="C738" s="63"/>
      <c r="D738" s="63"/>
      <c r="E738" s="1"/>
      <c r="F738" s="63"/>
      <c r="G738" s="2"/>
      <c r="H738" s="224"/>
      <c r="I738" s="224"/>
      <c r="J738" s="224"/>
      <c r="K738" s="225"/>
      <c r="L738" s="225"/>
      <c r="M738" s="226"/>
      <c r="N738" s="226"/>
      <c r="O738" s="257"/>
      <c r="P738" s="257"/>
      <c r="Q738" s="63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30.75" customHeight="1">
      <c r="A739" s="1"/>
      <c r="B739" s="109"/>
      <c r="C739" s="63"/>
      <c r="D739" s="63"/>
      <c r="E739" s="1"/>
      <c r="F739" s="63"/>
      <c r="G739" s="2"/>
      <c r="H739" s="224"/>
      <c r="I739" s="224"/>
      <c r="J739" s="224"/>
      <c r="K739" s="225"/>
      <c r="L739" s="225"/>
      <c r="M739" s="226"/>
      <c r="N739" s="226"/>
      <c r="O739" s="257"/>
      <c r="P739" s="257"/>
      <c r="Q739" s="63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30.75" customHeight="1">
      <c r="A740" s="1"/>
      <c r="B740" s="109"/>
      <c r="C740" s="63"/>
      <c r="D740" s="63"/>
      <c r="E740" s="1"/>
      <c r="F740" s="63"/>
      <c r="G740" s="2"/>
      <c r="H740" s="224"/>
      <c r="I740" s="224"/>
      <c r="J740" s="224"/>
      <c r="K740" s="225"/>
      <c r="L740" s="225"/>
      <c r="M740" s="226"/>
      <c r="N740" s="226"/>
      <c r="O740" s="257"/>
      <c r="P740" s="257"/>
      <c r="Q740" s="63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30.75" customHeight="1">
      <c r="A741" s="1"/>
      <c r="B741" s="109"/>
      <c r="C741" s="63"/>
      <c r="D741" s="63"/>
      <c r="E741" s="1"/>
      <c r="F741" s="63"/>
      <c r="G741" s="2"/>
      <c r="H741" s="224"/>
      <c r="I741" s="224"/>
      <c r="J741" s="224"/>
      <c r="K741" s="225"/>
      <c r="L741" s="225"/>
      <c r="M741" s="226"/>
      <c r="N741" s="226"/>
      <c r="O741" s="257"/>
      <c r="P741" s="257"/>
      <c r="Q741" s="63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30.75" customHeight="1">
      <c r="A742" s="1"/>
      <c r="B742" s="109"/>
      <c r="C742" s="63"/>
      <c r="D742" s="63"/>
      <c r="E742" s="1"/>
      <c r="F742" s="63"/>
      <c r="G742" s="2"/>
      <c r="H742" s="224"/>
      <c r="I742" s="224"/>
      <c r="J742" s="224"/>
      <c r="K742" s="225"/>
      <c r="L742" s="225"/>
      <c r="M742" s="226"/>
      <c r="N742" s="226"/>
      <c r="O742" s="257"/>
      <c r="P742" s="257"/>
      <c r="Q742" s="63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30.75" customHeight="1">
      <c r="A743" s="1"/>
      <c r="B743" s="109"/>
      <c r="C743" s="63"/>
      <c r="D743" s="63"/>
      <c r="E743" s="1"/>
      <c r="F743" s="63"/>
      <c r="G743" s="2"/>
      <c r="H743" s="224"/>
      <c r="I743" s="224"/>
      <c r="J743" s="224"/>
      <c r="K743" s="225"/>
      <c r="L743" s="225"/>
      <c r="M743" s="226"/>
      <c r="N743" s="226"/>
      <c r="O743" s="257"/>
      <c r="P743" s="257"/>
      <c r="Q743" s="63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30.75" customHeight="1">
      <c r="A744" s="1"/>
      <c r="B744" s="109"/>
      <c r="C744" s="63"/>
      <c r="D744" s="63"/>
      <c r="E744" s="1"/>
      <c r="F744" s="63"/>
      <c r="G744" s="2"/>
      <c r="H744" s="224"/>
      <c r="I744" s="224"/>
      <c r="J744" s="224"/>
      <c r="K744" s="225"/>
      <c r="L744" s="225"/>
      <c r="M744" s="226"/>
      <c r="N744" s="226"/>
      <c r="O744" s="257"/>
      <c r="P744" s="257"/>
      <c r="Q744" s="63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30.75" customHeight="1">
      <c r="A745" s="1"/>
      <c r="B745" s="109"/>
      <c r="C745" s="63"/>
      <c r="D745" s="63"/>
      <c r="E745" s="1"/>
      <c r="F745" s="63"/>
      <c r="G745" s="2"/>
      <c r="H745" s="224"/>
      <c r="I745" s="224"/>
      <c r="J745" s="224"/>
      <c r="K745" s="225"/>
      <c r="L745" s="225"/>
      <c r="M745" s="226"/>
      <c r="N745" s="226"/>
      <c r="O745" s="257"/>
      <c r="P745" s="257"/>
      <c r="Q745" s="63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30.75" customHeight="1">
      <c r="A746" s="1"/>
      <c r="B746" s="109"/>
      <c r="C746" s="63"/>
      <c r="D746" s="63"/>
      <c r="E746" s="1"/>
      <c r="F746" s="63"/>
      <c r="G746" s="2"/>
      <c r="H746" s="224"/>
      <c r="I746" s="224"/>
      <c r="J746" s="224"/>
      <c r="K746" s="225"/>
      <c r="L746" s="225"/>
      <c r="M746" s="226"/>
      <c r="N746" s="226"/>
      <c r="O746" s="257"/>
      <c r="P746" s="257"/>
      <c r="Q746" s="63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30.75" customHeight="1">
      <c r="A747" s="1"/>
      <c r="B747" s="109"/>
      <c r="C747" s="63"/>
      <c r="D747" s="63"/>
      <c r="E747" s="1"/>
      <c r="F747" s="63"/>
      <c r="G747" s="2"/>
      <c r="H747" s="224"/>
      <c r="I747" s="224"/>
      <c r="J747" s="224"/>
      <c r="K747" s="225"/>
      <c r="L747" s="225"/>
      <c r="M747" s="226"/>
      <c r="N747" s="226"/>
      <c r="O747" s="257"/>
      <c r="P747" s="257"/>
      <c r="Q747" s="63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30.75" customHeight="1">
      <c r="A748" s="1"/>
      <c r="B748" s="109"/>
      <c r="C748" s="63"/>
      <c r="D748" s="63"/>
      <c r="E748" s="1"/>
      <c r="F748" s="63"/>
      <c r="G748" s="2"/>
      <c r="H748" s="224"/>
      <c r="I748" s="224"/>
      <c r="J748" s="224"/>
      <c r="K748" s="225"/>
      <c r="L748" s="225"/>
      <c r="M748" s="226"/>
      <c r="N748" s="226"/>
      <c r="O748" s="257"/>
      <c r="P748" s="257"/>
      <c r="Q748" s="63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30.75" customHeight="1">
      <c r="A749" s="1"/>
      <c r="B749" s="109"/>
      <c r="C749" s="63"/>
      <c r="D749" s="63"/>
      <c r="E749" s="1"/>
      <c r="F749" s="63"/>
      <c r="G749" s="2"/>
      <c r="H749" s="224"/>
      <c r="I749" s="224"/>
      <c r="J749" s="224"/>
      <c r="K749" s="225"/>
      <c r="L749" s="225"/>
      <c r="M749" s="226"/>
      <c r="N749" s="226"/>
      <c r="O749" s="257"/>
      <c r="P749" s="257"/>
      <c r="Q749" s="63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30.75" customHeight="1">
      <c r="A750" s="1"/>
      <c r="B750" s="109"/>
      <c r="C750" s="63"/>
      <c r="D750" s="63"/>
      <c r="E750" s="1"/>
      <c r="F750" s="63"/>
      <c r="G750" s="2"/>
      <c r="H750" s="224"/>
      <c r="I750" s="224"/>
      <c r="J750" s="224"/>
      <c r="K750" s="225"/>
      <c r="L750" s="225"/>
      <c r="M750" s="226"/>
      <c r="N750" s="226"/>
      <c r="O750" s="257"/>
      <c r="P750" s="257"/>
      <c r="Q750" s="63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30.75" customHeight="1">
      <c r="A751" s="1"/>
      <c r="B751" s="109"/>
      <c r="C751" s="63"/>
      <c r="D751" s="63"/>
      <c r="E751" s="1"/>
      <c r="F751" s="63"/>
      <c r="G751" s="2"/>
      <c r="H751" s="224"/>
      <c r="I751" s="224"/>
      <c r="J751" s="224"/>
      <c r="K751" s="225"/>
      <c r="L751" s="225"/>
      <c r="M751" s="226"/>
      <c r="N751" s="226"/>
      <c r="O751" s="257"/>
      <c r="P751" s="257"/>
      <c r="Q751" s="63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30.75" customHeight="1">
      <c r="A752" s="1"/>
      <c r="B752" s="109"/>
      <c r="C752" s="63"/>
      <c r="D752" s="63"/>
      <c r="E752" s="1"/>
      <c r="F752" s="63"/>
      <c r="G752" s="2"/>
      <c r="H752" s="224"/>
      <c r="I752" s="224"/>
      <c r="J752" s="224"/>
      <c r="K752" s="225"/>
      <c r="L752" s="225"/>
      <c r="M752" s="226"/>
      <c r="N752" s="226"/>
      <c r="O752" s="257"/>
      <c r="P752" s="257"/>
      <c r="Q752" s="63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30.75" customHeight="1">
      <c r="A753" s="1"/>
      <c r="B753" s="109"/>
      <c r="C753" s="63"/>
      <c r="D753" s="63"/>
      <c r="E753" s="1"/>
      <c r="F753" s="63"/>
      <c r="G753" s="2"/>
      <c r="H753" s="224"/>
      <c r="I753" s="224"/>
      <c r="J753" s="224"/>
      <c r="K753" s="225"/>
      <c r="L753" s="225"/>
      <c r="M753" s="226"/>
      <c r="N753" s="226"/>
      <c r="O753" s="257"/>
      <c r="P753" s="257"/>
      <c r="Q753" s="63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30.75" customHeight="1">
      <c r="A754" s="1"/>
      <c r="B754" s="109"/>
      <c r="C754" s="63"/>
      <c r="D754" s="63"/>
      <c r="E754" s="1"/>
      <c r="F754" s="63"/>
      <c r="G754" s="2"/>
      <c r="H754" s="224"/>
      <c r="I754" s="224"/>
      <c r="J754" s="224"/>
      <c r="K754" s="225"/>
      <c r="L754" s="225"/>
      <c r="M754" s="226"/>
      <c r="N754" s="226"/>
      <c r="O754" s="257"/>
      <c r="P754" s="257"/>
      <c r="Q754" s="63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30.75" customHeight="1">
      <c r="A755" s="1"/>
      <c r="B755" s="109"/>
      <c r="C755" s="63"/>
      <c r="D755" s="63"/>
      <c r="E755" s="1"/>
      <c r="F755" s="63"/>
      <c r="G755" s="2"/>
      <c r="H755" s="224"/>
      <c r="I755" s="224"/>
      <c r="J755" s="224"/>
      <c r="K755" s="225"/>
      <c r="L755" s="225"/>
      <c r="M755" s="226"/>
      <c r="N755" s="226"/>
      <c r="O755" s="257"/>
      <c r="P755" s="257"/>
      <c r="Q755" s="63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30.75" customHeight="1">
      <c r="A756" s="1"/>
      <c r="B756" s="109"/>
      <c r="C756" s="63"/>
      <c r="D756" s="63"/>
      <c r="E756" s="1"/>
      <c r="F756" s="63"/>
      <c r="G756" s="2"/>
      <c r="H756" s="224"/>
      <c r="I756" s="224"/>
      <c r="J756" s="224"/>
      <c r="K756" s="225"/>
      <c r="L756" s="225"/>
      <c r="M756" s="226"/>
      <c r="N756" s="226"/>
      <c r="O756" s="257"/>
      <c r="P756" s="257"/>
      <c r="Q756" s="63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30.75" customHeight="1">
      <c r="A757" s="1"/>
      <c r="B757" s="109"/>
      <c r="C757" s="63"/>
      <c r="D757" s="63"/>
      <c r="E757" s="1"/>
      <c r="F757" s="63"/>
      <c r="G757" s="2"/>
      <c r="H757" s="224"/>
      <c r="I757" s="224"/>
      <c r="J757" s="224"/>
      <c r="K757" s="225"/>
      <c r="L757" s="225"/>
      <c r="M757" s="226"/>
      <c r="N757" s="226"/>
      <c r="O757" s="257"/>
      <c r="P757" s="257"/>
      <c r="Q757" s="63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30.75" customHeight="1">
      <c r="A758" s="1"/>
      <c r="B758" s="109"/>
      <c r="C758" s="63"/>
      <c r="D758" s="63"/>
      <c r="E758" s="1"/>
      <c r="F758" s="63"/>
      <c r="G758" s="2"/>
      <c r="H758" s="224"/>
      <c r="I758" s="224"/>
      <c r="J758" s="224"/>
      <c r="K758" s="225"/>
      <c r="L758" s="225"/>
      <c r="M758" s="226"/>
      <c r="N758" s="226"/>
      <c r="O758" s="257"/>
      <c r="P758" s="257"/>
      <c r="Q758" s="63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30.75" customHeight="1">
      <c r="A759" s="1"/>
      <c r="B759" s="109"/>
      <c r="C759" s="63"/>
      <c r="D759" s="63"/>
      <c r="E759" s="1"/>
      <c r="F759" s="63"/>
      <c r="G759" s="2"/>
      <c r="H759" s="224"/>
      <c r="I759" s="224"/>
      <c r="J759" s="224"/>
      <c r="K759" s="225"/>
      <c r="L759" s="225"/>
      <c r="M759" s="226"/>
      <c r="N759" s="226"/>
      <c r="O759" s="257"/>
      <c r="P759" s="257"/>
      <c r="Q759" s="63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30.75" customHeight="1">
      <c r="A760" s="1"/>
      <c r="B760" s="109"/>
      <c r="C760" s="63"/>
      <c r="D760" s="63"/>
      <c r="E760" s="1"/>
      <c r="F760" s="63"/>
      <c r="G760" s="2"/>
      <c r="H760" s="224"/>
      <c r="I760" s="224"/>
      <c r="J760" s="224"/>
      <c r="K760" s="225"/>
      <c r="L760" s="225"/>
      <c r="M760" s="226"/>
      <c r="N760" s="226"/>
      <c r="O760" s="257"/>
      <c r="P760" s="257"/>
      <c r="Q760" s="63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30.75" customHeight="1">
      <c r="A761" s="1"/>
      <c r="B761" s="109"/>
      <c r="C761" s="63"/>
      <c r="D761" s="63"/>
      <c r="E761" s="1"/>
      <c r="F761" s="63"/>
      <c r="G761" s="2"/>
      <c r="H761" s="224"/>
      <c r="I761" s="224"/>
      <c r="J761" s="224"/>
      <c r="K761" s="225"/>
      <c r="L761" s="225"/>
      <c r="M761" s="226"/>
      <c r="N761" s="226"/>
      <c r="O761" s="257"/>
      <c r="P761" s="257"/>
      <c r="Q761" s="63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30.75" customHeight="1">
      <c r="A762" s="1"/>
      <c r="B762" s="109"/>
      <c r="C762" s="63"/>
      <c r="D762" s="63"/>
      <c r="E762" s="1"/>
      <c r="F762" s="63"/>
      <c r="G762" s="2"/>
      <c r="H762" s="224"/>
      <c r="I762" s="224"/>
      <c r="J762" s="224"/>
      <c r="K762" s="225"/>
      <c r="L762" s="225"/>
      <c r="M762" s="226"/>
      <c r="N762" s="226"/>
      <c r="O762" s="257"/>
      <c r="P762" s="257"/>
      <c r="Q762" s="63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30.75" customHeight="1">
      <c r="A763" s="1"/>
      <c r="B763" s="109"/>
      <c r="C763" s="63"/>
      <c r="D763" s="63"/>
      <c r="E763" s="1"/>
      <c r="F763" s="63"/>
      <c r="G763" s="2"/>
      <c r="H763" s="224"/>
      <c r="I763" s="224"/>
      <c r="J763" s="224"/>
      <c r="K763" s="225"/>
      <c r="L763" s="225"/>
      <c r="M763" s="226"/>
      <c r="N763" s="226"/>
      <c r="O763" s="257"/>
      <c r="P763" s="257"/>
      <c r="Q763" s="63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30.75" customHeight="1">
      <c r="A764" s="1"/>
      <c r="B764" s="109"/>
      <c r="C764" s="63"/>
      <c r="D764" s="63"/>
      <c r="E764" s="1"/>
      <c r="F764" s="63"/>
      <c r="G764" s="2"/>
      <c r="H764" s="224"/>
      <c r="I764" s="224"/>
      <c r="J764" s="224"/>
      <c r="K764" s="225"/>
      <c r="L764" s="225"/>
      <c r="M764" s="226"/>
      <c r="N764" s="226"/>
      <c r="O764" s="257"/>
      <c r="P764" s="257"/>
      <c r="Q764" s="63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30.75" customHeight="1">
      <c r="A765" s="1"/>
      <c r="B765" s="109"/>
      <c r="C765" s="63"/>
      <c r="D765" s="63"/>
      <c r="E765" s="1"/>
      <c r="F765" s="63"/>
      <c r="G765" s="2"/>
      <c r="H765" s="224"/>
      <c r="I765" s="224"/>
      <c r="J765" s="224"/>
      <c r="K765" s="225"/>
      <c r="L765" s="225"/>
      <c r="M765" s="226"/>
      <c r="N765" s="226"/>
      <c r="O765" s="257"/>
      <c r="P765" s="257"/>
      <c r="Q765" s="63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30.75" customHeight="1">
      <c r="A766" s="1"/>
      <c r="B766" s="109"/>
      <c r="C766" s="63"/>
      <c r="D766" s="63"/>
      <c r="E766" s="1"/>
      <c r="F766" s="63"/>
      <c r="G766" s="2"/>
      <c r="H766" s="224"/>
      <c r="I766" s="224"/>
      <c r="J766" s="224"/>
      <c r="K766" s="225"/>
      <c r="L766" s="225"/>
      <c r="M766" s="226"/>
      <c r="N766" s="226"/>
      <c r="O766" s="257"/>
      <c r="P766" s="257"/>
      <c r="Q766" s="63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30.75" customHeight="1">
      <c r="A767" s="1"/>
      <c r="B767" s="109"/>
      <c r="C767" s="63"/>
      <c r="D767" s="63"/>
      <c r="E767" s="1"/>
      <c r="F767" s="63"/>
      <c r="G767" s="2"/>
      <c r="H767" s="224"/>
      <c r="I767" s="224"/>
      <c r="J767" s="224"/>
      <c r="K767" s="225"/>
      <c r="L767" s="225"/>
      <c r="M767" s="226"/>
      <c r="N767" s="226"/>
      <c r="O767" s="257"/>
      <c r="P767" s="257"/>
      <c r="Q767" s="63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30.75" customHeight="1">
      <c r="A768" s="1"/>
      <c r="B768" s="109"/>
      <c r="C768" s="63"/>
      <c r="D768" s="63"/>
      <c r="E768" s="1"/>
      <c r="F768" s="63"/>
      <c r="G768" s="2"/>
      <c r="H768" s="224"/>
      <c r="I768" s="224"/>
      <c r="J768" s="224"/>
      <c r="K768" s="225"/>
      <c r="L768" s="225"/>
      <c r="M768" s="226"/>
      <c r="N768" s="226"/>
      <c r="O768" s="257"/>
      <c r="P768" s="257"/>
      <c r="Q768" s="63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30.75" customHeight="1">
      <c r="A769" s="1"/>
      <c r="B769" s="109"/>
      <c r="C769" s="63"/>
      <c r="D769" s="63"/>
      <c r="E769" s="1"/>
      <c r="F769" s="63"/>
      <c r="G769" s="2"/>
      <c r="H769" s="224"/>
      <c r="I769" s="224"/>
      <c r="J769" s="224"/>
      <c r="K769" s="225"/>
      <c r="L769" s="225"/>
      <c r="M769" s="226"/>
      <c r="N769" s="226"/>
      <c r="O769" s="257"/>
      <c r="P769" s="257"/>
      <c r="Q769" s="63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30.75" customHeight="1">
      <c r="A770" s="1"/>
      <c r="B770" s="109"/>
      <c r="C770" s="63"/>
      <c r="D770" s="63"/>
      <c r="E770" s="1"/>
      <c r="F770" s="63"/>
      <c r="G770" s="2"/>
      <c r="H770" s="224"/>
      <c r="I770" s="224"/>
      <c r="J770" s="224"/>
      <c r="K770" s="225"/>
      <c r="L770" s="225"/>
      <c r="M770" s="226"/>
      <c r="N770" s="226"/>
      <c r="O770" s="257"/>
      <c r="P770" s="257"/>
      <c r="Q770" s="63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30.75" customHeight="1">
      <c r="A771" s="1"/>
      <c r="B771" s="109"/>
      <c r="C771" s="63"/>
      <c r="D771" s="63"/>
      <c r="E771" s="1"/>
      <c r="F771" s="63"/>
      <c r="G771" s="2"/>
      <c r="H771" s="224"/>
      <c r="I771" s="224"/>
      <c r="J771" s="224"/>
      <c r="K771" s="225"/>
      <c r="L771" s="225"/>
      <c r="M771" s="226"/>
      <c r="N771" s="226"/>
      <c r="O771" s="257"/>
      <c r="P771" s="257"/>
      <c r="Q771" s="63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30.75" customHeight="1">
      <c r="A772" s="1"/>
      <c r="B772" s="109"/>
      <c r="C772" s="63"/>
      <c r="D772" s="63"/>
      <c r="E772" s="1"/>
      <c r="F772" s="63"/>
      <c r="G772" s="2"/>
      <c r="H772" s="224"/>
      <c r="I772" s="224"/>
      <c r="J772" s="224"/>
      <c r="K772" s="225"/>
      <c r="L772" s="225"/>
      <c r="M772" s="226"/>
      <c r="N772" s="226"/>
      <c r="O772" s="257"/>
      <c r="P772" s="257"/>
      <c r="Q772" s="63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30.75" customHeight="1">
      <c r="A773" s="1"/>
      <c r="B773" s="109"/>
      <c r="C773" s="63"/>
      <c r="D773" s="63"/>
      <c r="E773" s="1"/>
      <c r="F773" s="63"/>
      <c r="G773" s="2"/>
      <c r="H773" s="224"/>
      <c r="I773" s="224"/>
      <c r="J773" s="224"/>
      <c r="K773" s="225"/>
      <c r="L773" s="225"/>
      <c r="M773" s="226"/>
      <c r="N773" s="226"/>
      <c r="O773" s="257"/>
      <c r="P773" s="257"/>
      <c r="Q773" s="63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30.75" customHeight="1">
      <c r="A774" s="1"/>
      <c r="B774" s="109"/>
      <c r="C774" s="63"/>
      <c r="D774" s="63"/>
      <c r="E774" s="1"/>
      <c r="F774" s="63"/>
      <c r="G774" s="2"/>
      <c r="H774" s="224"/>
      <c r="I774" s="224"/>
      <c r="J774" s="224"/>
      <c r="K774" s="225"/>
      <c r="L774" s="225"/>
      <c r="M774" s="226"/>
      <c r="N774" s="226"/>
      <c r="O774" s="257"/>
      <c r="P774" s="257"/>
      <c r="Q774" s="63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30.75" customHeight="1">
      <c r="A775" s="1"/>
      <c r="B775" s="109"/>
      <c r="C775" s="63"/>
      <c r="D775" s="63"/>
      <c r="E775" s="1"/>
      <c r="F775" s="63"/>
      <c r="G775" s="2"/>
      <c r="H775" s="224"/>
      <c r="I775" s="224"/>
      <c r="J775" s="224"/>
      <c r="K775" s="225"/>
      <c r="L775" s="225"/>
      <c r="M775" s="226"/>
      <c r="N775" s="226"/>
      <c r="O775" s="257"/>
      <c r="P775" s="257"/>
      <c r="Q775" s="63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30.75" customHeight="1">
      <c r="A776" s="1"/>
      <c r="B776" s="109"/>
      <c r="C776" s="63"/>
      <c r="D776" s="63"/>
      <c r="E776" s="1"/>
      <c r="F776" s="63"/>
      <c r="G776" s="2"/>
      <c r="H776" s="224"/>
      <c r="I776" s="224"/>
      <c r="J776" s="224"/>
      <c r="K776" s="225"/>
      <c r="L776" s="225"/>
      <c r="M776" s="226"/>
      <c r="N776" s="226"/>
      <c r="O776" s="257"/>
      <c r="P776" s="257"/>
      <c r="Q776" s="63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30.75" customHeight="1">
      <c r="A777" s="1"/>
      <c r="B777" s="109"/>
      <c r="C777" s="63"/>
      <c r="D777" s="63"/>
      <c r="E777" s="1"/>
      <c r="F777" s="63"/>
      <c r="G777" s="2"/>
      <c r="H777" s="224"/>
      <c r="I777" s="224"/>
      <c r="J777" s="224"/>
      <c r="K777" s="225"/>
      <c r="L777" s="225"/>
      <c r="M777" s="226"/>
      <c r="N777" s="226"/>
      <c r="O777" s="257"/>
      <c r="P777" s="257"/>
      <c r="Q777" s="63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30.75" customHeight="1">
      <c r="A778" s="1"/>
      <c r="B778" s="109"/>
      <c r="C778" s="63"/>
      <c r="D778" s="63"/>
      <c r="E778" s="1"/>
      <c r="F778" s="63"/>
      <c r="G778" s="2"/>
      <c r="H778" s="224"/>
      <c r="I778" s="224"/>
      <c r="J778" s="224"/>
      <c r="K778" s="225"/>
      <c r="L778" s="225"/>
      <c r="M778" s="226"/>
      <c r="N778" s="226"/>
      <c r="O778" s="257"/>
      <c r="P778" s="257"/>
      <c r="Q778" s="63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30.75" customHeight="1">
      <c r="A779" s="1"/>
      <c r="B779" s="109"/>
      <c r="C779" s="63"/>
      <c r="D779" s="63"/>
      <c r="E779" s="1"/>
      <c r="F779" s="63"/>
      <c r="G779" s="2"/>
      <c r="H779" s="224"/>
      <c r="I779" s="224"/>
      <c r="J779" s="224"/>
      <c r="K779" s="225"/>
      <c r="L779" s="225"/>
      <c r="M779" s="226"/>
      <c r="N779" s="226"/>
      <c r="O779" s="257"/>
      <c r="P779" s="257"/>
      <c r="Q779" s="63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30.75" customHeight="1">
      <c r="A780" s="1"/>
      <c r="B780" s="109"/>
      <c r="C780" s="63"/>
      <c r="D780" s="63"/>
      <c r="E780" s="1"/>
      <c r="F780" s="63"/>
      <c r="G780" s="2"/>
      <c r="H780" s="224"/>
      <c r="I780" s="224"/>
      <c r="J780" s="224"/>
      <c r="K780" s="225"/>
      <c r="L780" s="225"/>
      <c r="M780" s="226"/>
      <c r="N780" s="226"/>
      <c r="O780" s="257"/>
      <c r="P780" s="257"/>
      <c r="Q780" s="63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30.75" customHeight="1">
      <c r="A781" s="1"/>
      <c r="B781" s="109"/>
      <c r="C781" s="63"/>
      <c r="D781" s="63"/>
      <c r="E781" s="1"/>
      <c r="F781" s="63"/>
      <c r="G781" s="2"/>
      <c r="H781" s="224"/>
      <c r="I781" s="224"/>
      <c r="J781" s="224"/>
      <c r="K781" s="225"/>
      <c r="L781" s="225"/>
      <c r="M781" s="226"/>
      <c r="N781" s="226"/>
      <c r="O781" s="257"/>
      <c r="P781" s="257"/>
      <c r="Q781" s="63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30.75" customHeight="1">
      <c r="A782" s="1"/>
      <c r="B782" s="109"/>
      <c r="C782" s="63"/>
      <c r="D782" s="63"/>
      <c r="E782" s="1"/>
      <c r="F782" s="63"/>
      <c r="G782" s="2"/>
      <c r="H782" s="224"/>
      <c r="I782" s="224"/>
      <c r="J782" s="224"/>
      <c r="K782" s="225"/>
      <c r="L782" s="225"/>
      <c r="M782" s="226"/>
      <c r="N782" s="226"/>
      <c r="O782" s="257"/>
      <c r="P782" s="257"/>
      <c r="Q782" s="63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30.75" customHeight="1">
      <c r="A783" s="1"/>
      <c r="B783" s="109"/>
      <c r="C783" s="63"/>
      <c r="D783" s="63"/>
      <c r="E783" s="1"/>
      <c r="F783" s="63"/>
      <c r="G783" s="2"/>
      <c r="H783" s="224"/>
      <c r="I783" s="224"/>
      <c r="J783" s="224"/>
      <c r="K783" s="225"/>
      <c r="L783" s="225"/>
      <c r="M783" s="226"/>
      <c r="N783" s="226"/>
      <c r="O783" s="257"/>
      <c r="P783" s="257"/>
      <c r="Q783" s="63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30.75" customHeight="1">
      <c r="A784" s="1"/>
      <c r="B784" s="109"/>
      <c r="C784" s="63"/>
      <c r="D784" s="63"/>
      <c r="E784" s="1"/>
      <c r="F784" s="63"/>
      <c r="G784" s="2"/>
      <c r="H784" s="224"/>
      <c r="I784" s="224"/>
      <c r="J784" s="224"/>
      <c r="K784" s="225"/>
      <c r="L784" s="225"/>
      <c r="M784" s="226"/>
      <c r="N784" s="226"/>
      <c r="O784" s="257"/>
      <c r="P784" s="257"/>
      <c r="Q784" s="63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30.75" customHeight="1">
      <c r="A785" s="1"/>
      <c r="B785" s="109"/>
      <c r="C785" s="63"/>
      <c r="D785" s="63"/>
      <c r="E785" s="1"/>
      <c r="F785" s="63"/>
      <c r="G785" s="2"/>
      <c r="H785" s="224"/>
      <c r="I785" s="224"/>
      <c r="J785" s="224"/>
      <c r="K785" s="225"/>
      <c r="L785" s="225"/>
      <c r="M785" s="226"/>
      <c r="N785" s="226"/>
      <c r="O785" s="257"/>
      <c r="P785" s="257"/>
      <c r="Q785" s="63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30.75" customHeight="1">
      <c r="A786" s="1"/>
      <c r="B786" s="109"/>
      <c r="C786" s="63"/>
      <c r="D786" s="63"/>
      <c r="E786" s="1"/>
      <c r="F786" s="63"/>
      <c r="G786" s="2"/>
      <c r="H786" s="224"/>
      <c r="I786" s="224"/>
      <c r="J786" s="224"/>
      <c r="K786" s="225"/>
      <c r="L786" s="225"/>
      <c r="M786" s="226"/>
      <c r="N786" s="226"/>
      <c r="O786" s="257"/>
      <c r="P786" s="257"/>
      <c r="Q786" s="63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30.75" customHeight="1">
      <c r="A787" s="1"/>
      <c r="B787" s="109"/>
      <c r="C787" s="63"/>
      <c r="D787" s="63"/>
      <c r="E787" s="1"/>
      <c r="F787" s="63"/>
      <c r="G787" s="2"/>
      <c r="H787" s="224"/>
      <c r="I787" s="224"/>
      <c r="J787" s="224"/>
      <c r="K787" s="225"/>
      <c r="L787" s="225"/>
      <c r="M787" s="226"/>
      <c r="N787" s="226"/>
      <c r="O787" s="257"/>
      <c r="P787" s="257"/>
      <c r="Q787" s="63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30.75" customHeight="1">
      <c r="A788" s="1"/>
      <c r="B788" s="109"/>
      <c r="C788" s="63"/>
      <c r="D788" s="63"/>
      <c r="E788" s="1"/>
      <c r="F788" s="63"/>
      <c r="G788" s="2"/>
      <c r="H788" s="224"/>
      <c r="I788" s="224"/>
      <c r="J788" s="224"/>
      <c r="K788" s="225"/>
      <c r="L788" s="225"/>
      <c r="M788" s="226"/>
      <c r="N788" s="226"/>
      <c r="O788" s="257"/>
      <c r="P788" s="257"/>
      <c r="Q788" s="63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30.75" customHeight="1">
      <c r="A789" s="1"/>
      <c r="B789" s="109"/>
      <c r="C789" s="63"/>
      <c r="D789" s="63"/>
      <c r="E789" s="1"/>
      <c r="F789" s="63"/>
      <c r="G789" s="2"/>
      <c r="H789" s="224"/>
      <c r="I789" s="224"/>
      <c r="J789" s="224"/>
      <c r="K789" s="225"/>
      <c r="L789" s="225"/>
      <c r="M789" s="226"/>
      <c r="N789" s="226"/>
      <c r="O789" s="257"/>
      <c r="P789" s="257"/>
      <c r="Q789" s="63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30.75" customHeight="1">
      <c r="A790" s="1"/>
      <c r="B790" s="109"/>
      <c r="C790" s="63"/>
      <c r="D790" s="63"/>
      <c r="E790" s="1"/>
      <c r="F790" s="63"/>
      <c r="G790" s="2"/>
      <c r="H790" s="224"/>
      <c r="I790" s="224"/>
      <c r="J790" s="224"/>
      <c r="K790" s="225"/>
      <c r="L790" s="225"/>
      <c r="M790" s="226"/>
      <c r="N790" s="226"/>
      <c r="O790" s="257"/>
      <c r="P790" s="257"/>
      <c r="Q790" s="63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30.75" customHeight="1">
      <c r="A791" s="1"/>
      <c r="B791" s="109"/>
      <c r="C791" s="63"/>
      <c r="D791" s="63"/>
      <c r="E791" s="1"/>
      <c r="F791" s="63"/>
      <c r="G791" s="2"/>
      <c r="H791" s="224"/>
      <c r="I791" s="224"/>
      <c r="J791" s="224"/>
      <c r="K791" s="225"/>
      <c r="L791" s="225"/>
      <c r="M791" s="226"/>
      <c r="N791" s="226"/>
      <c r="O791" s="257"/>
      <c r="P791" s="257"/>
      <c r="Q791" s="63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30.75" customHeight="1">
      <c r="A792" s="1"/>
      <c r="B792" s="109"/>
      <c r="C792" s="63"/>
      <c r="D792" s="63"/>
      <c r="E792" s="1"/>
      <c r="F792" s="63"/>
      <c r="G792" s="2"/>
      <c r="H792" s="224"/>
      <c r="I792" s="224"/>
      <c r="J792" s="224"/>
      <c r="K792" s="225"/>
      <c r="L792" s="225"/>
      <c r="M792" s="226"/>
      <c r="N792" s="226"/>
      <c r="O792" s="257"/>
      <c r="P792" s="257"/>
      <c r="Q792" s="63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30.75" customHeight="1">
      <c r="A793" s="1"/>
      <c r="B793" s="109"/>
      <c r="C793" s="63"/>
      <c r="D793" s="63"/>
      <c r="E793" s="1"/>
      <c r="F793" s="63"/>
      <c r="G793" s="2"/>
      <c r="H793" s="224"/>
      <c r="I793" s="224"/>
      <c r="J793" s="224"/>
      <c r="K793" s="225"/>
      <c r="L793" s="225"/>
      <c r="M793" s="226"/>
      <c r="N793" s="226"/>
      <c r="O793" s="257"/>
      <c r="P793" s="257"/>
      <c r="Q793" s="63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30.75" customHeight="1">
      <c r="A794" s="1"/>
      <c r="B794" s="109"/>
      <c r="C794" s="63"/>
      <c r="D794" s="63"/>
      <c r="E794" s="1"/>
      <c r="F794" s="63"/>
      <c r="G794" s="2"/>
      <c r="H794" s="224"/>
      <c r="I794" s="224"/>
      <c r="J794" s="224"/>
      <c r="K794" s="225"/>
      <c r="L794" s="225"/>
      <c r="M794" s="226"/>
      <c r="N794" s="226"/>
      <c r="O794" s="257"/>
      <c r="P794" s="257"/>
      <c r="Q794" s="63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30.75" customHeight="1">
      <c r="A795" s="1"/>
      <c r="B795" s="109"/>
      <c r="C795" s="63"/>
      <c r="D795" s="63"/>
      <c r="E795" s="1"/>
      <c r="F795" s="63"/>
      <c r="G795" s="2"/>
      <c r="H795" s="224"/>
      <c r="I795" s="224"/>
      <c r="J795" s="224"/>
      <c r="K795" s="225"/>
      <c r="L795" s="225"/>
      <c r="M795" s="226"/>
      <c r="N795" s="226"/>
      <c r="O795" s="257"/>
      <c r="P795" s="257"/>
      <c r="Q795" s="63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30.75" customHeight="1">
      <c r="A796" s="1"/>
      <c r="B796" s="109"/>
      <c r="C796" s="63"/>
      <c r="D796" s="63"/>
      <c r="E796" s="1"/>
      <c r="F796" s="63"/>
      <c r="G796" s="2"/>
      <c r="H796" s="224"/>
      <c r="I796" s="224"/>
      <c r="J796" s="224"/>
      <c r="K796" s="225"/>
      <c r="L796" s="225"/>
      <c r="M796" s="226"/>
      <c r="N796" s="226"/>
      <c r="O796" s="257"/>
      <c r="P796" s="257"/>
      <c r="Q796" s="63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30.75" customHeight="1">
      <c r="A797" s="1"/>
      <c r="B797" s="109"/>
      <c r="C797" s="63"/>
      <c r="D797" s="63"/>
      <c r="E797" s="1"/>
      <c r="F797" s="63"/>
      <c r="G797" s="2"/>
      <c r="H797" s="224"/>
      <c r="I797" s="224"/>
      <c r="J797" s="224"/>
      <c r="K797" s="225"/>
      <c r="L797" s="225"/>
      <c r="M797" s="226"/>
      <c r="N797" s="226"/>
      <c r="O797" s="257"/>
      <c r="P797" s="257"/>
      <c r="Q797" s="63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30.75" customHeight="1">
      <c r="A798" s="1"/>
      <c r="B798" s="109"/>
      <c r="C798" s="63"/>
      <c r="D798" s="63"/>
      <c r="E798" s="1"/>
      <c r="F798" s="63"/>
      <c r="G798" s="2"/>
      <c r="H798" s="224"/>
      <c r="I798" s="224"/>
      <c r="J798" s="224"/>
      <c r="K798" s="225"/>
      <c r="L798" s="225"/>
      <c r="M798" s="226"/>
      <c r="N798" s="226"/>
      <c r="O798" s="257"/>
      <c r="P798" s="257"/>
      <c r="Q798" s="63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30.75" customHeight="1">
      <c r="A799" s="1"/>
      <c r="B799" s="109"/>
      <c r="C799" s="63"/>
      <c r="D799" s="63"/>
      <c r="E799" s="1"/>
      <c r="F799" s="63"/>
      <c r="G799" s="2"/>
      <c r="H799" s="224"/>
      <c r="I799" s="224"/>
      <c r="J799" s="224"/>
      <c r="K799" s="225"/>
      <c r="L799" s="225"/>
      <c r="M799" s="226"/>
      <c r="N799" s="226"/>
      <c r="O799" s="257"/>
      <c r="P799" s="257"/>
      <c r="Q799" s="63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30.75" customHeight="1">
      <c r="A800" s="1"/>
      <c r="B800" s="109"/>
      <c r="C800" s="63"/>
      <c r="D800" s="63"/>
      <c r="E800" s="1"/>
      <c r="F800" s="63"/>
      <c r="G800" s="2"/>
      <c r="H800" s="224"/>
      <c r="I800" s="224"/>
      <c r="J800" s="224"/>
      <c r="K800" s="225"/>
      <c r="L800" s="225"/>
      <c r="M800" s="226"/>
      <c r="N800" s="226"/>
      <c r="O800" s="257"/>
      <c r="P800" s="257"/>
      <c r="Q800" s="63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30.75" customHeight="1">
      <c r="A801" s="1"/>
      <c r="B801" s="109"/>
      <c r="C801" s="63"/>
      <c r="D801" s="63"/>
      <c r="E801" s="1"/>
      <c r="F801" s="63"/>
      <c r="G801" s="2"/>
      <c r="H801" s="224"/>
      <c r="I801" s="224"/>
      <c r="J801" s="224"/>
      <c r="K801" s="225"/>
      <c r="L801" s="225"/>
      <c r="M801" s="226"/>
      <c r="N801" s="226"/>
      <c r="O801" s="257"/>
      <c r="P801" s="257"/>
      <c r="Q801" s="63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30.75" customHeight="1">
      <c r="A802" s="1"/>
      <c r="B802" s="109"/>
      <c r="C802" s="63"/>
      <c r="D802" s="63"/>
      <c r="E802" s="1"/>
      <c r="F802" s="63"/>
      <c r="G802" s="2"/>
      <c r="H802" s="224"/>
      <c r="I802" s="224"/>
      <c r="J802" s="224"/>
      <c r="K802" s="225"/>
      <c r="L802" s="225"/>
      <c r="M802" s="226"/>
      <c r="N802" s="226"/>
      <c r="O802" s="257"/>
      <c r="P802" s="257"/>
      <c r="Q802" s="63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30.75" customHeight="1">
      <c r="A803" s="1"/>
      <c r="B803" s="109"/>
      <c r="C803" s="63"/>
      <c r="D803" s="63"/>
      <c r="E803" s="1"/>
      <c r="F803" s="63"/>
      <c r="G803" s="2"/>
      <c r="H803" s="224"/>
      <c r="I803" s="224"/>
      <c r="J803" s="224"/>
      <c r="K803" s="225"/>
      <c r="L803" s="225"/>
      <c r="M803" s="226"/>
      <c r="N803" s="226"/>
      <c r="O803" s="257"/>
      <c r="P803" s="257"/>
      <c r="Q803" s="63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30.75" customHeight="1">
      <c r="A804" s="1"/>
      <c r="B804" s="109"/>
      <c r="C804" s="63"/>
      <c r="D804" s="63"/>
      <c r="E804" s="1"/>
      <c r="F804" s="63"/>
      <c r="G804" s="2"/>
      <c r="H804" s="224"/>
      <c r="I804" s="224"/>
      <c r="J804" s="224"/>
      <c r="K804" s="225"/>
      <c r="L804" s="225"/>
      <c r="M804" s="226"/>
      <c r="N804" s="226"/>
      <c r="O804" s="257"/>
      <c r="P804" s="257"/>
      <c r="Q804" s="63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30.75" customHeight="1">
      <c r="A805" s="1"/>
      <c r="B805" s="109"/>
      <c r="C805" s="63"/>
      <c r="D805" s="63"/>
      <c r="E805" s="1"/>
      <c r="F805" s="63"/>
      <c r="G805" s="2"/>
      <c r="H805" s="224"/>
      <c r="I805" s="224"/>
      <c r="J805" s="224"/>
      <c r="K805" s="225"/>
      <c r="L805" s="225"/>
      <c r="M805" s="226"/>
      <c r="N805" s="226"/>
      <c r="O805" s="257"/>
      <c r="P805" s="257"/>
      <c r="Q805" s="63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30.75" customHeight="1">
      <c r="A806" s="1"/>
      <c r="B806" s="109"/>
      <c r="C806" s="63"/>
      <c r="D806" s="63"/>
      <c r="E806" s="1"/>
      <c r="F806" s="63"/>
      <c r="G806" s="2"/>
      <c r="H806" s="224"/>
      <c r="I806" s="224"/>
      <c r="J806" s="224"/>
      <c r="K806" s="225"/>
      <c r="L806" s="225"/>
      <c r="M806" s="226"/>
      <c r="N806" s="226"/>
      <c r="O806" s="257"/>
      <c r="P806" s="257"/>
      <c r="Q806" s="63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30.75" customHeight="1">
      <c r="A807" s="1"/>
      <c r="B807" s="109"/>
      <c r="C807" s="63"/>
      <c r="D807" s="63"/>
      <c r="E807" s="1"/>
      <c r="F807" s="63"/>
      <c r="G807" s="2"/>
      <c r="H807" s="224"/>
      <c r="I807" s="224"/>
      <c r="J807" s="224"/>
      <c r="K807" s="225"/>
      <c r="L807" s="225"/>
      <c r="M807" s="226"/>
      <c r="N807" s="226"/>
      <c r="O807" s="257"/>
      <c r="P807" s="257"/>
      <c r="Q807" s="63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30.75" customHeight="1">
      <c r="A808" s="1"/>
      <c r="B808" s="109"/>
      <c r="C808" s="63"/>
      <c r="D808" s="63"/>
      <c r="E808" s="1"/>
      <c r="F808" s="63"/>
      <c r="G808" s="2"/>
      <c r="H808" s="224"/>
      <c r="I808" s="224"/>
      <c r="J808" s="224"/>
      <c r="K808" s="225"/>
      <c r="L808" s="225"/>
      <c r="M808" s="226"/>
      <c r="N808" s="226"/>
      <c r="O808" s="257"/>
      <c r="P808" s="257"/>
      <c r="Q808" s="63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30.75" customHeight="1">
      <c r="A809" s="1"/>
      <c r="B809" s="109"/>
      <c r="C809" s="63"/>
      <c r="D809" s="63"/>
      <c r="E809" s="1"/>
      <c r="F809" s="63"/>
      <c r="G809" s="2"/>
      <c r="H809" s="224"/>
      <c r="I809" s="224"/>
      <c r="J809" s="224"/>
      <c r="K809" s="225"/>
      <c r="L809" s="225"/>
      <c r="M809" s="226"/>
      <c r="N809" s="226"/>
      <c r="O809" s="257"/>
      <c r="P809" s="257"/>
      <c r="Q809" s="63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30.75" customHeight="1">
      <c r="A810" s="1"/>
      <c r="B810" s="109"/>
      <c r="C810" s="63"/>
      <c r="D810" s="63"/>
      <c r="E810" s="1"/>
      <c r="F810" s="63"/>
      <c r="G810" s="2"/>
      <c r="H810" s="224"/>
      <c r="I810" s="224"/>
      <c r="J810" s="224"/>
      <c r="K810" s="225"/>
      <c r="L810" s="225"/>
      <c r="M810" s="226"/>
      <c r="N810" s="226"/>
      <c r="O810" s="257"/>
      <c r="P810" s="257"/>
      <c r="Q810" s="63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30.75" customHeight="1">
      <c r="A811" s="1"/>
      <c r="B811" s="109"/>
      <c r="C811" s="63"/>
      <c r="D811" s="63"/>
      <c r="E811" s="1"/>
      <c r="F811" s="63"/>
      <c r="G811" s="2"/>
      <c r="H811" s="224"/>
      <c r="I811" s="224"/>
      <c r="J811" s="224"/>
      <c r="K811" s="225"/>
      <c r="L811" s="225"/>
      <c r="M811" s="226"/>
      <c r="N811" s="226"/>
      <c r="O811" s="257"/>
      <c r="P811" s="257"/>
      <c r="Q811" s="63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30.75" customHeight="1">
      <c r="A812" s="1"/>
      <c r="B812" s="109"/>
      <c r="C812" s="63"/>
      <c r="D812" s="63"/>
      <c r="E812" s="1"/>
      <c r="F812" s="63"/>
      <c r="G812" s="2"/>
      <c r="H812" s="224"/>
      <c r="I812" s="224"/>
      <c r="J812" s="224"/>
      <c r="K812" s="225"/>
      <c r="L812" s="225"/>
      <c r="M812" s="226"/>
      <c r="N812" s="226"/>
      <c r="O812" s="257"/>
      <c r="P812" s="257"/>
      <c r="Q812" s="63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30.75" customHeight="1">
      <c r="A813" s="1"/>
      <c r="B813" s="109"/>
      <c r="C813" s="63"/>
      <c r="D813" s="63"/>
      <c r="E813" s="1"/>
      <c r="F813" s="63"/>
      <c r="G813" s="2"/>
      <c r="H813" s="224"/>
      <c r="I813" s="224"/>
      <c r="J813" s="224"/>
      <c r="K813" s="225"/>
      <c r="L813" s="225"/>
      <c r="M813" s="226"/>
      <c r="N813" s="226"/>
      <c r="O813" s="257"/>
      <c r="P813" s="257"/>
      <c r="Q813" s="63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30.75" customHeight="1">
      <c r="A814" s="1"/>
      <c r="B814" s="109"/>
      <c r="C814" s="63"/>
      <c r="D814" s="63"/>
      <c r="E814" s="1"/>
      <c r="F814" s="63"/>
      <c r="G814" s="2"/>
      <c r="H814" s="224"/>
      <c r="I814" s="224"/>
      <c r="J814" s="224"/>
      <c r="K814" s="225"/>
      <c r="L814" s="225"/>
      <c r="M814" s="226"/>
      <c r="N814" s="226"/>
      <c r="O814" s="257"/>
      <c r="P814" s="257"/>
      <c r="Q814" s="63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30.75" customHeight="1">
      <c r="A815" s="1"/>
      <c r="B815" s="109"/>
      <c r="C815" s="63"/>
      <c r="D815" s="63"/>
      <c r="E815" s="1"/>
      <c r="F815" s="63"/>
      <c r="G815" s="2"/>
      <c r="H815" s="224"/>
      <c r="I815" s="224"/>
      <c r="J815" s="224"/>
      <c r="K815" s="225"/>
      <c r="L815" s="225"/>
      <c r="M815" s="226"/>
      <c r="N815" s="226"/>
      <c r="O815" s="257"/>
      <c r="P815" s="257"/>
      <c r="Q815" s="63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30.75" customHeight="1">
      <c r="A816" s="1"/>
      <c r="B816" s="109"/>
      <c r="C816" s="63"/>
      <c r="D816" s="63"/>
      <c r="E816" s="1"/>
      <c r="F816" s="63"/>
      <c r="G816" s="2"/>
      <c r="H816" s="224"/>
      <c r="I816" s="224"/>
      <c r="J816" s="224"/>
      <c r="K816" s="225"/>
      <c r="L816" s="225"/>
      <c r="M816" s="226"/>
      <c r="N816" s="226"/>
      <c r="O816" s="257"/>
      <c r="P816" s="257"/>
      <c r="Q816" s="63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30.75" customHeight="1">
      <c r="A817" s="1"/>
      <c r="B817" s="109"/>
      <c r="C817" s="63"/>
      <c r="D817" s="63"/>
      <c r="E817" s="1"/>
      <c r="F817" s="63"/>
      <c r="G817" s="2"/>
      <c r="H817" s="224"/>
      <c r="I817" s="224"/>
      <c r="J817" s="224"/>
      <c r="K817" s="225"/>
      <c r="L817" s="225"/>
      <c r="M817" s="226"/>
      <c r="N817" s="226"/>
      <c r="O817" s="257"/>
      <c r="P817" s="257"/>
      <c r="Q817" s="63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30.75" customHeight="1">
      <c r="A818" s="1"/>
      <c r="B818" s="109"/>
      <c r="C818" s="63"/>
      <c r="D818" s="63"/>
      <c r="E818" s="1"/>
      <c r="F818" s="63"/>
      <c r="G818" s="2"/>
      <c r="H818" s="224"/>
      <c r="I818" s="224"/>
      <c r="J818" s="224"/>
      <c r="K818" s="225"/>
      <c r="L818" s="225"/>
      <c r="M818" s="226"/>
      <c r="N818" s="226"/>
      <c r="O818" s="257"/>
      <c r="P818" s="257"/>
      <c r="Q818" s="63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30.75" customHeight="1">
      <c r="A819" s="1"/>
      <c r="B819" s="109"/>
      <c r="C819" s="63"/>
      <c r="D819" s="63"/>
      <c r="E819" s="1"/>
      <c r="F819" s="63"/>
      <c r="G819" s="2"/>
      <c r="H819" s="224"/>
      <c r="I819" s="224"/>
      <c r="J819" s="224"/>
      <c r="K819" s="225"/>
      <c r="L819" s="225"/>
      <c r="M819" s="226"/>
      <c r="N819" s="226"/>
      <c r="O819" s="257"/>
      <c r="P819" s="257"/>
      <c r="Q819" s="63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30.75" customHeight="1">
      <c r="A820" s="1"/>
      <c r="B820" s="109"/>
      <c r="C820" s="63"/>
      <c r="D820" s="63"/>
      <c r="E820" s="1"/>
      <c r="F820" s="63"/>
      <c r="G820" s="2"/>
      <c r="H820" s="224"/>
      <c r="I820" s="224"/>
      <c r="J820" s="224"/>
      <c r="K820" s="225"/>
      <c r="L820" s="225"/>
      <c r="M820" s="226"/>
      <c r="N820" s="226"/>
      <c r="O820" s="257"/>
      <c r="P820" s="257"/>
      <c r="Q820" s="63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30.75" customHeight="1">
      <c r="A821" s="1"/>
      <c r="B821" s="109"/>
      <c r="C821" s="63"/>
      <c r="D821" s="63"/>
      <c r="E821" s="1"/>
      <c r="F821" s="63"/>
      <c r="G821" s="2"/>
      <c r="H821" s="224"/>
      <c r="I821" s="224"/>
      <c r="J821" s="224"/>
      <c r="K821" s="225"/>
      <c r="L821" s="225"/>
      <c r="M821" s="226"/>
      <c r="N821" s="226"/>
      <c r="O821" s="257"/>
      <c r="P821" s="257"/>
      <c r="Q821" s="63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30.75" customHeight="1">
      <c r="A822" s="1"/>
      <c r="B822" s="109"/>
      <c r="C822" s="63"/>
      <c r="D822" s="63"/>
      <c r="E822" s="1"/>
      <c r="F822" s="63"/>
      <c r="G822" s="2"/>
      <c r="H822" s="224"/>
      <c r="I822" s="224"/>
      <c r="J822" s="224"/>
      <c r="K822" s="225"/>
      <c r="L822" s="225"/>
      <c r="M822" s="226"/>
      <c r="N822" s="226"/>
      <c r="O822" s="257"/>
      <c r="P822" s="257"/>
      <c r="Q822" s="63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30.75" customHeight="1">
      <c r="A823" s="1"/>
      <c r="B823" s="109"/>
      <c r="C823" s="63"/>
      <c r="D823" s="63"/>
      <c r="E823" s="1"/>
      <c r="F823" s="63"/>
      <c r="G823" s="2"/>
      <c r="H823" s="224"/>
      <c r="I823" s="224"/>
      <c r="J823" s="224"/>
      <c r="K823" s="225"/>
      <c r="L823" s="225"/>
      <c r="M823" s="226"/>
      <c r="N823" s="226"/>
      <c r="O823" s="257"/>
      <c r="P823" s="257"/>
      <c r="Q823" s="63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30.75" customHeight="1">
      <c r="A824" s="1"/>
      <c r="B824" s="109"/>
      <c r="C824" s="63"/>
      <c r="D824" s="63"/>
      <c r="E824" s="1"/>
      <c r="F824" s="63"/>
      <c r="G824" s="2"/>
      <c r="H824" s="224"/>
      <c r="I824" s="224"/>
      <c r="J824" s="224"/>
      <c r="K824" s="225"/>
      <c r="L824" s="225"/>
      <c r="M824" s="226"/>
      <c r="N824" s="226"/>
      <c r="O824" s="257"/>
      <c r="P824" s="257"/>
      <c r="Q824" s="63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30.75" customHeight="1">
      <c r="A825" s="1"/>
      <c r="B825" s="109"/>
      <c r="C825" s="63"/>
      <c r="D825" s="63"/>
      <c r="E825" s="1"/>
      <c r="F825" s="63"/>
      <c r="G825" s="2"/>
      <c r="H825" s="224"/>
      <c r="I825" s="224"/>
      <c r="J825" s="224"/>
      <c r="K825" s="225"/>
      <c r="L825" s="225"/>
      <c r="M825" s="226"/>
      <c r="N825" s="226"/>
      <c r="O825" s="257"/>
      <c r="P825" s="257"/>
      <c r="Q825" s="63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30.75" customHeight="1">
      <c r="A826" s="1"/>
      <c r="B826" s="109"/>
      <c r="C826" s="63"/>
      <c r="D826" s="63"/>
      <c r="E826" s="1"/>
      <c r="F826" s="63"/>
      <c r="G826" s="2"/>
      <c r="H826" s="224"/>
      <c r="I826" s="224"/>
      <c r="J826" s="224"/>
      <c r="K826" s="225"/>
      <c r="L826" s="225"/>
      <c r="M826" s="226"/>
      <c r="N826" s="226"/>
      <c r="O826" s="257"/>
      <c r="P826" s="257"/>
      <c r="Q826" s="63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30.75" customHeight="1">
      <c r="A827" s="1"/>
      <c r="B827" s="109"/>
      <c r="C827" s="63"/>
      <c r="D827" s="63"/>
      <c r="E827" s="1"/>
      <c r="F827" s="63"/>
      <c r="G827" s="2"/>
      <c r="H827" s="224"/>
      <c r="I827" s="224"/>
      <c r="J827" s="224"/>
      <c r="K827" s="225"/>
      <c r="L827" s="225"/>
      <c r="M827" s="226"/>
      <c r="N827" s="226"/>
      <c r="O827" s="257"/>
      <c r="P827" s="257"/>
      <c r="Q827" s="63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30.75" customHeight="1">
      <c r="A828" s="1"/>
      <c r="B828" s="109"/>
      <c r="C828" s="63"/>
      <c r="D828" s="63"/>
      <c r="E828" s="1"/>
      <c r="F828" s="63"/>
      <c r="G828" s="2"/>
      <c r="H828" s="224"/>
      <c r="I828" s="224"/>
      <c r="J828" s="224"/>
      <c r="K828" s="225"/>
      <c r="L828" s="225"/>
      <c r="M828" s="226"/>
      <c r="N828" s="226"/>
      <c r="O828" s="257"/>
      <c r="P828" s="257"/>
      <c r="Q828" s="63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30.75" customHeight="1">
      <c r="A829" s="1"/>
      <c r="B829" s="109"/>
      <c r="C829" s="63"/>
      <c r="D829" s="63"/>
      <c r="E829" s="1"/>
      <c r="F829" s="63"/>
      <c r="G829" s="2"/>
      <c r="H829" s="224"/>
      <c r="I829" s="224"/>
      <c r="J829" s="224"/>
      <c r="K829" s="225"/>
      <c r="L829" s="225"/>
      <c r="M829" s="226"/>
      <c r="N829" s="226"/>
      <c r="O829" s="257"/>
      <c r="P829" s="257"/>
      <c r="Q829" s="63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30.75" customHeight="1">
      <c r="A830" s="1"/>
      <c r="B830" s="109"/>
      <c r="C830" s="63"/>
      <c r="D830" s="63"/>
      <c r="E830" s="1"/>
      <c r="F830" s="63"/>
      <c r="G830" s="2"/>
      <c r="H830" s="224"/>
      <c r="I830" s="224"/>
      <c r="J830" s="224"/>
      <c r="K830" s="225"/>
      <c r="L830" s="225"/>
      <c r="M830" s="226"/>
      <c r="N830" s="226"/>
      <c r="O830" s="257"/>
      <c r="P830" s="257"/>
      <c r="Q830" s="63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30.75" customHeight="1">
      <c r="A831" s="1"/>
      <c r="B831" s="109"/>
      <c r="C831" s="63"/>
      <c r="D831" s="63"/>
      <c r="E831" s="1"/>
      <c r="F831" s="63"/>
      <c r="G831" s="2"/>
      <c r="H831" s="224"/>
      <c r="I831" s="224"/>
      <c r="J831" s="224"/>
      <c r="K831" s="225"/>
      <c r="L831" s="225"/>
      <c r="M831" s="226"/>
      <c r="N831" s="226"/>
      <c r="O831" s="257"/>
      <c r="P831" s="257"/>
      <c r="Q831" s="63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30.75" customHeight="1">
      <c r="A832" s="1"/>
      <c r="B832" s="109"/>
      <c r="C832" s="63"/>
      <c r="D832" s="63"/>
      <c r="E832" s="1"/>
      <c r="F832" s="63"/>
      <c r="G832" s="2"/>
      <c r="H832" s="224"/>
      <c r="I832" s="224"/>
      <c r="J832" s="224"/>
      <c r="K832" s="225"/>
      <c r="L832" s="225"/>
      <c r="M832" s="226"/>
      <c r="N832" s="226"/>
      <c r="O832" s="257"/>
      <c r="P832" s="257"/>
      <c r="Q832" s="63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30.75" customHeight="1">
      <c r="A833" s="1"/>
      <c r="B833" s="109"/>
      <c r="C833" s="63"/>
      <c r="D833" s="63"/>
      <c r="E833" s="1"/>
      <c r="F833" s="63"/>
      <c r="G833" s="2"/>
      <c r="H833" s="224"/>
      <c r="I833" s="224"/>
      <c r="J833" s="224"/>
      <c r="K833" s="225"/>
      <c r="L833" s="225"/>
      <c r="M833" s="226"/>
      <c r="N833" s="226"/>
      <c r="O833" s="257"/>
      <c r="P833" s="257"/>
      <c r="Q833" s="63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30.75" customHeight="1">
      <c r="A834" s="1"/>
      <c r="B834" s="109"/>
      <c r="C834" s="63"/>
      <c r="D834" s="63"/>
      <c r="E834" s="1"/>
      <c r="F834" s="63"/>
      <c r="G834" s="2"/>
      <c r="H834" s="224"/>
      <c r="I834" s="224"/>
      <c r="J834" s="224"/>
      <c r="K834" s="225"/>
      <c r="L834" s="225"/>
      <c r="M834" s="226"/>
      <c r="N834" s="226"/>
      <c r="O834" s="257"/>
      <c r="P834" s="257"/>
      <c r="Q834" s="63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30.75" customHeight="1">
      <c r="A835" s="1"/>
      <c r="B835" s="109"/>
      <c r="C835" s="63"/>
      <c r="D835" s="63"/>
      <c r="E835" s="1"/>
      <c r="F835" s="63"/>
      <c r="G835" s="2"/>
      <c r="H835" s="224"/>
      <c r="I835" s="224"/>
      <c r="J835" s="224"/>
      <c r="K835" s="225"/>
      <c r="L835" s="225"/>
      <c r="M835" s="226"/>
      <c r="N835" s="226"/>
      <c r="O835" s="257"/>
      <c r="P835" s="257"/>
      <c r="Q835" s="63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30.75" customHeight="1">
      <c r="A836" s="1"/>
      <c r="B836" s="109"/>
      <c r="C836" s="63"/>
      <c r="D836" s="63"/>
      <c r="E836" s="1"/>
      <c r="F836" s="63"/>
      <c r="G836" s="2"/>
      <c r="H836" s="224"/>
      <c r="I836" s="224"/>
      <c r="J836" s="224"/>
      <c r="K836" s="225"/>
      <c r="L836" s="225"/>
      <c r="M836" s="226"/>
      <c r="N836" s="226"/>
      <c r="O836" s="257"/>
      <c r="P836" s="257"/>
      <c r="Q836" s="63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30.75" customHeight="1">
      <c r="A837" s="1"/>
      <c r="B837" s="109"/>
      <c r="C837" s="63"/>
      <c r="D837" s="63"/>
      <c r="E837" s="1"/>
      <c r="F837" s="63"/>
      <c r="G837" s="2"/>
      <c r="H837" s="224"/>
      <c r="I837" s="224"/>
      <c r="J837" s="224"/>
      <c r="K837" s="225"/>
      <c r="L837" s="225"/>
      <c r="M837" s="226"/>
      <c r="N837" s="226"/>
      <c r="O837" s="257"/>
      <c r="P837" s="257"/>
      <c r="Q837" s="63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30.75" customHeight="1">
      <c r="A838" s="1"/>
      <c r="B838" s="109"/>
      <c r="C838" s="63"/>
      <c r="D838" s="63"/>
      <c r="E838" s="1"/>
      <c r="F838" s="63"/>
      <c r="G838" s="2"/>
      <c r="H838" s="224"/>
      <c r="I838" s="224"/>
      <c r="J838" s="224"/>
      <c r="K838" s="225"/>
      <c r="L838" s="225"/>
      <c r="M838" s="226"/>
      <c r="N838" s="226"/>
      <c r="O838" s="257"/>
      <c r="P838" s="257"/>
      <c r="Q838" s="63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30.75" customHeight="1">
      <c r="A839" s="1"/>
      <c r="B839" s="109"/>
      <c r="C839" s="63"/>
      <c r="D839" s="63"/>
      <c r="E839" s="1"/>
      <c r="F839" s="63"/>
      <c r="G839" s="2"/>
      <c r="H839" s="224"/>
      <c r="I839" s="224"/>
      <c r="J839" s="224"/>
      <c r="K839" s="225"/>
      <c r="L839" s="225"/>
      <c r="M839" s="226"/>
      <c r="N839" s="226"/>
      <c r="O839" s="257"/>
      <c r="P839" s="257"/>
      <c r="Q839" s="63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30.75" customHeight="1">
      <c r="A840" s="1"/>
      <c r="B840" s="109"/>
      <c r="C840" s="63"/>
      <c r="D840" s="63"/>
      <c r="E840" s="1"/>
      <c r="F840" s="63"/>
      <c r="G840" s="2"/>
      <c r="H840" s="224"/>
      <c r="I840" s="224"/>
      <c r="J840" s="224"/>
      <c r="K840" s="225"/>
      <c r="L840" s="225"/>
      <c r="M840" s="226"/>
      <c r="N840" s="226"/>
      <c r="O840" s="257"/>
      <c r="P840" s="257"/>
      <c r="Q840" s="63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30.75" customHeight="1">
      <c r="A841" s="1"/>
      <c r="B841" s="109"/>
      <c r="C841" s="63"/>
      <c r="D841" s="63"/>
      <c r="E841" s="1"/>
      <c r="F841" s="63"/>
      <c r="G841" s="2"/>
      <c r="H841" s="224"/>
      <c r="I841" s="224"/>
      <c r="J841" s="224"/>
      <c r="K841" s="225"/>
      <c r="L841" s="225"/>
      <c r="M841" s="226"/>
      <c r="N841" s="226"/>
      <c r="O841" s="257"/>
      <c r="P841" s="257"/>
      <c r="Q841" s="63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30.75" customHeight="1">
      <c r="A842" s="1"/>
      <c r="B842" s="109"/>
      <c r="C842" s="63"/>
      <c r="D842" s="63"/>
      <c r="E842" s="1"/>
      <c r="F842" s="63"/>
      <c r="G842" s="2"/>
      <c r="H842" s="224"/>
      <c r="I842" s="224"/>
      <c r="J842" s="224"/>
      <c r="K842" s="225"/>
      <c r="L842" s="225"/>
      <c r="M842" s="226"/>
      <c r="N842" s="226"/>
      <c r="O842" s="257"/>
      <c r="P842" s="257"/>
      <c r="Q842" s="63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30.75" customHeight="1">
      <c r="A843" s="1"/>
      <c r="B843" s="109"/>
      <c r="C843" s="63"/>
      <c r="D843" s="63"/>
      <c r="E843" s="1"/>
      <c r="F843" s="63"/>
      <c r="G843" s="2"/>
      <c r="H843" s="224"/>
      <c r="I843" s="224"/>
      <c r="J843" s="224"/>
      <c r="K843" s="225"/>
      <c r="L843" s="225"/>
      <c r="M843" s="226"/>
      <c r="N843" s="226"/>
      <c r="O843" s="257"/>
      <c r="P843" s="257"/>
      <c r="Q843" s="63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30.75" customHeight="1">
      <c r="A844" s="1"/>
      <c r="B844" s="109"/>
      <c r="C844" s="63"/>
      <c r="D844" s="63"/>
      <c r="E844" s="1"/>
      <c r="F844" s="63"/>
      <c r="G844" s="2"/>
      <c r="H844" s="224"/>
      <c r="I844" s="224"/>
      <c r="J844" s="224"/>
      <c r="K844" s="225"/>
      <c r="L844" s="225"/>
      <c r="M844" s="226"/>
      <c r="N844" s="226"/>
      <c r="O844" s="257"/>
      <c r="P844" s="257"/>
      <c r="Q844" s="63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30.75" customHeight="1">
      <c r="A845" s="1"/>
      <c r="B845" s="109"/>
      <c r="C845" s="63"/>
      <c r="D845" s="63"/>
      <c r="E845" s="1"/>
      <c r="F845" s="63"/>
      <c r="G845" s="2"/>
      <c r="H845" s="224"/>
      <c r="I845" s="224"/>
      <c r="J845" s="224"/>
      <c r="K845" s="225"/>
      <c r="L845" s="225"/>
      <c r="M845" s="226"/>
      <c r="N845" s="226"/>
      <c r="O845" s="257"/>
      <c r="P845" s="257"/>
      <c r="Q845" s="63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30.75" customHeight="1">
      <c r="A846" s="1"/>
      <c r="B846" s="109"/>
      <c r="C846" s="63"/>
      <c r="D846" s="63"/>
      <c r="E846" s="1"/>
      <c r="F846" s="63"/>
      <c r="G846" s="2"/>
      <c r="H846" s="224"/>
      <c r="I846" s="224"/>
      <c r="J846" s="224"/>
      <c r="K846" s="225"/>
      <c r="L846" s="225"/>
      <c r="M846" s="226"/>
      <c r="N846" s="226"/>
      <c r="O846" s="257"/>
      <c r="P846" s="257"/>
      <c r="Q846" s="63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30.75" customHeight="1">
      <c r="A847" s="1"/>
      <c r="B847" s="109"/>
      <c r="C847" s="63"/>
      <c r="D847" s="63"/>
      <c r="E847" s="1"/>
      <c r="F847" s="63"/>
      <c r="G847" s="2"/>
      <c r="H847" s="224"/>
      <c r="I847" s="224"/>
      <c r="J847" s="224"/>
      <c r="K847" s="225"/>
      <c r="L847" s="225"/>
      <c r="M847" s="226"/>
      <c r="N847" s="226"/>
      <c r="O847" s="257"/>
      <c r="P847" s="257"/>
      <c r="Q847" s="63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30.75" customHeight="1">
      <c r="A848" s="1"/>
      <c r="B848" s="109"/>
      <c r="C848" s="63"/>
      <c r="D848" s="63"/>
      <c r="E848" s="1"/>
      <c r="F848" s="63"/>
      <c r="G848" s="2"/>
      <c r="H848" s="224"/>
      <c r="I848" s="224"/>
      <c r="J848" s="224"/>
      <c r="K848" s="225"/>
      <c r="L848" s="225"/>
      <c r="M848" s="226"/>
      <c r="N848" s="226"/>
      <c r="O848" s="257"/>
      <c r="P848" s="257"/>
      <c r="Q848" s="63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30.75" customHeight="1">
      <c r="A849" s="1"/>
      <c r="B849" s="109"/>
      <c r="C849" s="63"/>
      <c r="D849" s="63"/>
      <c r="E849" s="1"/>
      <c r="F849" s="63"/>
      <c r="G849" s="2"/>
      <c r="H849" s="224"/>
      <c r="I849" s="224"/>
      <c r="J849" s="224"/>
      <c r="K849" s="225"/>
      <c r="L849" s="225"/>
      <c r="M849" s="226"/>
      <c r="N849" s="226"/>
      <c r="O849" s="257"/>
      <c r="P849" s="257"/>
      <c r="Q849" s="63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30.75" customHeight="1">
      <c r="A850" s="1"/>
      <c r="B850" s="109"/>
      <c r="C850" s="63"/>
      <c r="D850" s="63"/>
      <c r="E850" s="1"/>
      <c r="F850" s="63"/>
      <c r="G850" s="2"/>
      <c r="H850" s="224"/>
      <c r="I850" s="224"/>
      <c r="J850" s="224"/>
      <c r="K850" s="225"/>
      <c r="L850" s="225"/>
      <c r="M850" s="226"/>
      <c r="N850" s="226"/>
      <c r="O850" s="257"/>
      <c r="P850" s="257"/>
      <c r="Q850" s="63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30.75" customHeight="1">
      <c r="A851" s="1"/>
      <c r="B851" s="109"/>
      <c r="C851" s="63"/>
      <c r="D851" s="63"/>
      <c r="E851" s="1"/>
      <c r="F851" s="63"/>
      <c r="G851" s="2"/>
      <c r="H851" s="224"/>
      <c r="I851" s="224"/>
      <c r="J851" s="224"/>
      <c r="K851" s="225"/>
      <c r="L851" s="225"/>
      <c r="M851" s="226"/>
      <c r="N851" s="226"/>
      <c r="O851" s="257"/>
      <c r="P851" s="257"/>
      <c r="Q851" s="63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30.75" customHeight="1">
      <c r="A852" s="1"/>
      <c r="B852" s="109"/>
      <c r="C852" s="63"/>
      <c r="D852" s="63"/>
      <c r="E852" s="1"/>
      <c r="F852" s="63"/>
      <c r="G852" s="2"/>
      <c r="H852" s="224"/>
      <c r="I852" s="224"/>
      <c r="J852" s="224"/>
      <c r="K852" s="225"/>
      <c r="L852" s="225"/>
      <c r="M852" s="226"/>
      <c r="N852" s="226"/>
      <c r="O852" s="257"/>
      <c r="P852" s="257"/>
      <c r="Q852" s="63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30.75" customHeight="1">
      <c r="A853" s="1"/>
      <c r="B853" s="109"/>
      <c r="C853" s="63"/>
      <c r="D853" s="63"/>
      <c r="E853" s="1"/>
      <c r="F853" s="63"/>
      <c r="G853" s="2"/>
      <c r="H853" s="224"/>
      <c r="I853" s="224"/>
      <c r="J853" s="224"/>
      <c r="K853" s="225"/>
      <c r="L853" s="225"/>
      <c r="M853" s="226"/>
      <c r="N853" s="226"/>
      <c r="O853" s="257"/>
      <c r="P853" s="257"/>
      <c r="Q853" s="63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30.75" customHeight="1">
      <c r="A854" s="1"/>
      <c r="B854" s="109"/>
      <c r="C854" s="63"/>
      <c r="D854" s="63"/>
      <c r="E854" s="1"/>
      <c r="F854" s="63"/>
      <c r="G854" s="2"/>
      <c r="H854" s="224"/>
      <c r="I854" s="224"/>
      <c r="J854" s="224"/>
      <c r="K854" s="225"/>
      <c r="L854" s="225"/>
      <c r="M854" s="226"/>
      <c r="N854" s="226"/>
      <c r="O854" s="257"/>
      <c r="P854" s="257"/>
      <c r="Q854" s="63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30.75" customHeight="1">
      <c r="A855" s="1"/>
      <c r="B855" s="109"/>
      <c r="C855" s="63"/>
      <c r="D855" s="63"/>
      <c r="E855" s="1"/>
      <c r="F855" s="63"/>
      <c r="G855" s="2"/>
      <c r="H855" s="224"/>
      <c r="I855" s="224"/>
      <c r="J855" s="224"/>
      <c r="K855" s="225"/>
      <c r="L855" s="225"/>
      <c r="M855" s="226"/>
      <c r="N855" s="226"/>
      <c r="O855" s="257"/>
      <c r="P855" s="257"/>
      <c r="Q855" s="63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30.75" customHeight="1">
      <c r="A856" s="1"/>
      <c r="B856" s="109"/>
      <c r="C856" s="63"/>
      <c r="D856" s="63"/>
      <c r="E856" s="1"/>
      <c r="F856" s="63"/>
      <c r="G856" s="2"/>
      <c r="H856" s="224"/>
      <c r="I856" s="224"/>
      <c r="J856" s="224"/>
      <c r="K856" s="225"/>
      <c r="L856" s="225"/>
      <c r="M856" s="226"/>
      <c r="N856" s="226"/>
      <c r="O856" s="257"/>
      <c r="P856" s="257"/>
      <c r="Q856" s="63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30.75" customHeight="1">
      <c r="A857" s="1"/>
      <c r="B857" s="109"/>
      <c r="C857" s="63"/>
      <c r="D857" s="63"/>
      <c r="E857" s="1"/>
      <c r="F857" s="63"/>
      <c r="G857" s="2"/>
      <c r="H857" s="224"/>
      <c r="I857" s="224"/>
      <c r="J857" s="224"/>
      <c r="K857" s="225"/>
      <c r="L857" s="225"/>
      <c r="M857" s="226"/>
      <c r="N857" s="226"/>
      <c r="O857" s="257"/>
      <c r="P857" s="257"/>
      <c r="Q857" s="63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30.75" customHeight="1">
      <c r="A858" s="1"/>
      <c r="B858" s="109"/>
      <c r="C858" s="63"/>
      <c r="D858" s="63"/>
      <c r="E858" s="1"/>
      <c r="F858" s="63"/>
      <c r="G858" s="2"/>
      <c r="H858" s="224"/>
      <c r="I858" s="224"/>
      <c r="J858" s="224"/>
      <c r="K858" s="225"/>
      <c r="L858" s="225"/>
      <c r="M858" s="226"/>
      <c r="N858" s="226"/>
      <c r="O858" s="257"/>
      <c r="P858" s="257"/>
      <c r="Q858" s="63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30.75" customHeight="1">
      <c r="A859" s="1"/>
      <c r="B859" s="109"/>
      <c r="C859" s="63"/>
      <c r="D859" s="63"/>
      <c r="E859" s="1"/>
      <c r="F859" s="63"/>
      <c r="G859" s="2"/>
      <c r="H859" s="224"/>
      <c r="I859" s="224"/>
      <c r="J859" s="224"/>
      <c r="K859" s="225"/>
      <c r="L859" s="225"/>
      <c r="M859" s="226"/>
      <c r="N859" s="226"/>
      <c r="O859" s="257"/>
      <c r="P859" s="257"/>
      <c r="Q859" s="63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30.75" customHeight="1">
      <c r="A860" s="1"/>
      <c r="B860" s="109"/>
      <c r="C860" s="63"/>
      <c r="D860" s="63"/>
      <c r="E860" s="1"/>
      <c r="F860" s="63"/>
      <c r="G860" s="2"/>
      <c r="H860" s="224"/>
      <c r="I860" s="224"/>
      <c r="J860" s="224"/>
      <c r="K860" s="225"/>
      <c r="L860" s="225"/>
      <c r="M860" s="226"/>
      <c r="N860" s="226"/>
      <c r="O860" s="257"/>
      <c r="P860" s="257"/>
      <c r="Q860" s="63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30.75" customHeight="1">
      <c r="A861" s="1"/>
      <c r="B861" s="109"/>
      <c r="C861" s="63"/>
      <c r="D861" s="63"/>
      <c r="E861" s="1"/>
      <c r="F861" s="63"/>
      <c r="G861" s="2"/>
      <c r="H861" s="224"/>
      <c r="I861" s="224"/>
      <c r="J861" s="224"/>
      <c r="K861" s="225"/>
      <c r="L861" s="225"/>
      <c r="M861" s="226"/>
      <c r="N861" s="226"/>
      <c r="O861" s="257"/>
      <c r="P861" s="257"/>
      <c r="Q861" s="63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30.75" customHeight="1">
      <c r="A862" s="1"/>
      <c r="B862" s="109"/>
      <c r="C862" s="63"/>
      <c r="D862" s="63"/>
      <c r="E862" s="1"/>
      <c r="F862" s="63"/>
      <c r="G862" s="2"/>
      <c r="H862" s="224"/>
      <c r="I862" s="224"/>
      <c r="J862" s="224"/>
      <c r="K862" s="225"/>
      <c r="L862" s="225"/>
      <c r="M862" s="226"/>
      <c r="N862" s="226"/>
      <c r="O862" s="257"/>
      <c r="P862" s="257"/>
      <c r="Q862" s="63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30.75" customHeight="1">
      <c r="A863" s="1"/>
      <c r="B863" s="109"/>
      <c r="C863" s="63"/>
      <c r="D863" s="63"/>
      <c r="E863" s="1"/>
      <c r="F863" s="63"/>
      <c r="G863" s="2"/>
      <c r="H863" s="224"/>
      <c r="I863" s="224"/>
      <c r="J863" s="224"/>
      <c r="K863" s="225"/>
      <c r="L863" s="225"/>
      <c r="M863" s="226"/>
      <c r="N863" s="226"/>
      <c r="O863" s="257"/>
      <c r="P863" s="257"/>
      <c r="Q863" s="63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30.75" customHeight="1">
      <c r="A864" s="1"/>
      <c r="B864" s="109"/>
      <c r="C864" s="63"/>
      <c r="D864" s="63"/>
      <c r="E864" s="1"/>
      <c r="F864" s="63"/>
      <c r="G864" s="2"/>
      <c r="H864" s="224"/>
      <c r="I864" s="224"/>
      <c r="J864" s="224"/>
      <c r="K864" s="225"/>
      <c r="L864" s="225"/>
      <c r="M864" s="226"/>
      <c r="N864" s="226"/>
      <c r="O864" s="257"/>
      <c r="P864" s="257"/>
      <c r="Q864" s="63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30.75" customHeight="1">
      <c r="A865" s="1"/>
      <c r="B865" s="109"/>
      <c r="C865" s="63"/>
      <c r="D865" s="63"/>
      <c r="E865" s="1"/>
      <c r="F865" s="63"/>
      <c r="G865" s="2"/>
      <c r="H865" s="224"/>
      <c r="I865" s="224"/>
      <c r="J865" s="224"/>
      <c r="K865" s="225"/>
      <c r="L865" s="225"/>
      <c r="M865" s="226"/>
      <c r="N865" s="226"/>
      <c r="O865" s="257"/>
      <c r="P865" s="257"/>
      <c r="Q865" s="63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30.75" customHeight="1">
      <c r="A866" s="1"/>
      <c r="B866" s="109"/>
      <c r="C866" s="63"/>
      <c r="D866" s="63"/>
      <c r="E866" s="1"/>
      <c r="F866" s="63"/>
      <c r="G866" s="2"/>
      <c r="H866" s="224"/>
      <c r="I866" s="224"/>
      <c r="J866" s="224"/>
      <c r="K866" s="225"/>
      <c r="L866" s="225"/>
      <c r="M866" s="226"/>
      <c r="N866" s="226"/>
      <c r="O866" s="257"/>
      <c r="P866" s="257"/>
      <c r="Q866" s="63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30.75" customHeight="1">
      <c r="A867" s="1"/>
      <c r="B867" s="109"/>
      <c r="C867" s="63"/>
      <c r="D867" s="63"/>
      <c r="E867" s="1"/>
      <c r="F867" s="63"/>
      <c r="G867" s="2"/>
      <c r="H867" s="224"/>
      <c r="I867" s="224"/>
      <c r="J867" s="224"/>
      <c r="K867" s="225"/>
      <c r="L867" s="225"/>
      <c r="M867" s="226"/>
      <c r="N867" s="226"/>
      <c r="O867" s="257"/>
      <c r="P867" s="257"/>
      <c r="Q867" s="63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30.75" customHeight="1">
      <c r="A868" s="1"/>
      <c r="B868" s="109"/>
      <c r="C868" s="63"/>
      <c r="D868" s="63"/>
      <c r="E868" s="1"/>
      <c r="F868" s="63"/>
      <c r="G868" s="2"/>
      <c r="H868" s="224"/>
      <c r="I868" s="224"/>
      <c r="J868" s="224"/>
      <c r="K868" s="225"/>
      <c r="L868" s="225"/>
      <c r="M868" s="226"/>
      <c r="N868" s="226"/>
      <c r="O868" s="257"/>
      <c r="P868" s="257"/>
      <c r="Q868" s="63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30.75" customHeight="1">
      <c r="A869" s="1"/>
      <c r="B869" s="109"/>
      <c r="C869" s="63"/>
      <c r="D869" s="63"/>
      <c r="E869" s="1"/>
      <c r="F869" s="63"/>
      <c r="G869" s="2"/>
      <c r="H869" s="224"/>
      <c r="I869" s="224"/>
      <c r="J869" s="224"/>
      <c r="K869" s="225"/>
      <c r="L869" s="225"/>
      <c r="M869" s="226"/>
      <c r="N869" s="226"/>
      <c r="O869" s="257"/>
      <c r="P869" s="257"/>
      <c r="Q869" s="63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30.75" customHeight="1">
      <c r="A870" s="1"/>
      <c r="B870" s="109"/>
      <c r="C870" s="63"/>
      <c r="D870" s="63"/>
      <c r="E870" s="1"/>
      <c r="F870" s="63"/>
      <c r="G870" s="2"/>
      <c r="H870" s="224"/>
      <c r="I870" s="224"/>
      <c r="J870" s="224"/>
      <c r="K870" s="225"/>
      <c r="L870" s="225"/>
      <c r="M870" s="226"/>
      <c r="N870" s="226"/>
      <c r="O870" s="257"/>
      <c r="P870" s="257"/>
      <c r="Q870" s="63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30.75" customHeight="1">
      <c r="A871" s="1"/>
      <c r="B871" s="109"/>
      <c r="C871" s="63"/>
      <c r="D871" s="63"/>
      <c r="E871" s="1"/>
      <c r="F871" s="63"/>
      <c r="G871" s="2"/>
      <c r="H871" s="224"/>
      <c r="I871" s="224"/>
      <c r="J871" s="224"/>
      <c r="K871" s="225"/>
      <c r="L871" s="225"/>
      <c r="M871" s="226"/>
      <c r="N871" s="226"/>
      <c r="O871" s="257"/>
      <c r="P871" s="257"/>
      <c r="Q871" s="63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30.75" customHeight="1">
      <c r="A872" s="1"/>
      <c r="B872" s="109"/>
      <c r="C872" s="63"/>
      <c r="D872" s="63"/>
      <c r="E872" s="1"/>
      <c r="F872" s="63"/>
      <c r="G872" s="2"/>
      <c r="H872" s="224"/>
      <c r="I872" s="224"/>
      <c r="J872" s="224"/>
      <c r="K872" s="225"/>
      <c r="L872" s="225"/>
      <c r="M872" s="226"/>
      <c r="N872" s="226"/>
      <c r="O872" s="257"/>
      <c r="P872" s="257"/>
      <c r="Q872" s="63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30.75" customHeight="1">
      <c r="A873" s="1"/>
      <c r="B873" s="109"/>
      <c r="C873" s="63"/>
      <c r="D873" s="63"/>
      <c r="E873" s="1"/>
      <c r="F873" s="63"/>
      <c r="G873" s="2"/>
      <c r="H873" s="224"/>
      <c r="I873" s="224"/>
      <c r="J873" s="224"/>
      <c r="K873" s="225"/>
      <c r="L873" s="225"/>
      <c r="M873" s="226"/>
      <c r="N873" s="226"/>
      <c r="O873" s="257"/>
      <c r="P873" s="257"/>
      <c r="Q873" s="63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30.75" customHeight="1">
      <c r="A874" s="1"/>
      <c r="B874" s="109"/>
      <c r="C874" s="63"/>
      <c r="D874" s="63"/>
      <c r="E874" s="1"/>
      <c r="F874" s="63"/>
      <c r="G874" s="2"/>
      <c r="H874" s="224"/>
      <c r="I874" s="224"/>
      <c r="J874" s="224"/>
      <c r="K874" s="225"/>
      <c r="L874" s="225"/>
      <c r="M874" s="226"/>
      <c r="N874" s="226"/>
      <c r="O874" s="257"/>
      <c r="P874" s="257"/>
      <c r="Q874" s="63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30.75" customHeight="1">
      <c r="A875" s="1"/>
      <c r="B875" s="109"/>
      <c r="C875" s="63"/>
      <c r="D875" s="63"/>
      <c r="E875" s="1"/>
      <c r="F875" s="63"/>
      <c r="G875" s="2"/>
      <c r="H875" s="224"/>
      <c r="I875" s="224"/>
      <c r="J875" s="224"/>
      <c r="K875" s="225"/>
      <c r="L875" s="225"/>
      <c r="M875" s="226"/>
      <c r="N875" s="226"/>
      <c r="O875" s="257"/>
      <c r="P875" s="257"/>
      <c r="Q875" s="63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30.75" customHeight="1">
      <c r="A876" s="1"/>
      <c r="B876" s="109"/>
      <c r="C876" s="63"/>
      <c r="D876" s="63"/>
      <c r="E876" s="1"/>
      <c r="F876" s="63"/>
      <c r="G876" s="2"/>
      <c r="H876" s="224"/>
      <c r="I876" s="224"/>
      <c r="J876" s="224"/>
      <c r="K876" s="225"/>
      <c r="L876" s="225"/>
      <c r="M876" s="226"/>
      <c r="N876" s="226"/>
      <c r="O876" s="257"/>
      <c r="P876" s="257"/>
      <c r="Q876" s="63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30.75" customHeight="1">
      <c r="A877" s="1"/>
      <c r="B877" s="109"/>
      <c r="C877" s="63"/>
      <c r="D877" s="63"/>
      <c r="E877" s="1"/>
      <c r="F877" s="63"/>
      <c r="G877" s="2"/>
      <c r="H877" s="224"/>
      <c r="I877" s="224"/>
      <c r="J877" s="224"/>
      <c r="K877" s="225"/>
      <c r="L877" s="225"/>
      <c r="M877" s="226"/>
      <c r="N877" s="226"/>
      <c r="O877" s="257"/>
      <c r="P877" s="257"/>
      <c r="Q877" s="63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30.75" customHeight="1">
      <c r="A878" s="1"/>
      <c r="B878" s="109"/>
      <c r="C878" s="63"/>
      <c r="D878" s="63"/>
      <c r="E878" s="1"/>
      <c r="F878" s="63"/>
      <c r="G878" s="2"/>
      <c r="H878" s="224"/>
      <c r="I878" s="224"/>
      <c r="J878" s="224"/>
      <c r="K878" s="225"/>
      <c r="L878" s="225"/>
      <c r="M878" s="226"/>
      <c r="N878" s="226"/>
      <c r="O878" s="257"/>
      <c r="P878" s="257"/>
      <c r="Q878" s="63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30.75" customHeight="1">
      <c r="A879" s="1"/>
      <c r="B879" s="109"/>
      <c r="C879" s="63"/>
      <c r="D879" s="63"/>
      <c r="E879" s="1"/>
      <c r="F879" s="63"/>
      <c r="G879" s="2"/>
      <c r="H879" s="224"/>
      <c r="I879" s="224"/>
      <c r="J879" s="224"/>
      <c r="K879" s="225"/>
      <c r="L879" s="225"/>
      <c r="M879" s="226"/>
      <c r="N879" s="226"/>
      <c r="O879" s="257"/>
      <c r="P879" s="257"/>
      <c r="Q879" s="63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30.75" customHeight="1">
      <c r="A880" s="1"/>
      <c r="B880" s="109"/>
      <c r="C880" s="63"/>
      <c r="D880" s="63"/>
      <c r="E880" s="1"/>
      <c r="F880" s="63"/>
      <c r="G880" s="2"/>
      <c r="H880" s="224"/>
      <c r="I880" s="224"/>
      <c r="J880" s="224"/>
      <c r="K880" s="225"/>
      <c r="L880" s="225"/>
      <c r="M880" s="226"/>
      <c r="N880" s="226"/>
      <c r="O880" s="257"/>
      <c r="P880" s="257"/>
      <c r="Q880" s="63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30.75" customHeight="1">
      <c r="A881" s="1"/>
      <c r="B881" s="109"/>
      <c r="C881" s="63"/>
      <c r="D881" s="63"/>
      <c r="E881" s="1"/>
      <c r="F881" s="63"/>
      <c r="G881" s="2"/>
      <c r="H881" s="224"/>
      <c r="I881" s="224"/>
      <c r="J881" s="224"/>
      <c r="K881" s="225"/>
      <c r="L881" s="225"/>
      <c r="M881" s="226"/>
      <c r="N881" s="226"/>
      <c r="O881" s="257"/>
      <c r="P881" s="257"/>
      <c r="Q881" s="63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30.75" customHeight="1">
      <c r="A882" s="1"/>
      <c r="B882" s="109"/>
      <c r="C882" s="63"/>
      <c r="D882" s="63"/>
      <c r="E882" s="1"/>
      <c r="F882" s="63"/>
      <c r="G882" s="2"/>
      <c r="H882" s="224"/>
      <c r="I882" s="224"/>
      <c r="J882" s="224"/>
      <c r="K882" s="225"/>
      <c r="L882" s="225"/>
      <c r="M882" s="226"/>
      <c r="N882" s="226"/>
      <c r="O882" s="257"/>
      <c r="P882" s="257"/>
      <c r="Q882" s="63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30.75" customHeight="1">
      <c r="A883" s="1"/>
      <c r="B883" s="109"/>
      <c r="C883" s="63"/>
      <c r="D883" s="63"/>
      <c r="E883" s="1"/>
      <c r="F883" s="63"/>
      <c r="G883" s="2"/>
      <c r="H883" s="224"/>
      <c r="I883" s="224"/>
      <c r="J883" s="224"/>
      <c r="K883" s="225"/>
      <c r="L883" s="225"/>
      <c r="M883" s="226"/>
      <c r="N883" s="226"/>
      <c r="O883" s="257"/>
      <c r="P883" s="257"/>
      <c r="Q883" s="63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30.75" customHeight="1">
      <c r="A884" s="1"/>
      <c r="B884" s="109"/>
      <c r="C884" s="63"/>
      <c r="D884" s="63"/>
      <c r="E884" s="1"/>
      <c r="F884" s="63"/>
      <c r="G884" s="2"/>
      <c r="H884" s="224"/>
      <c r="I884" s="224"/>
      <c r="J884" s="224"/>
      <c r="K884" s="225"/>
      <c r="L884" s="225"/>
      <c r="M884" s="226"/>
      <c r="N884" s="226"/>
      <c r="O884" s="257"/>
      <c r="P884" s="257"/>
      <c r="Q884" s="63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30.75" customHeight="1">
      <c r="A885" s="1"/>
      <c r="B885" s="109"/>
      <c r="C885" s="63"/>
      <c r="D885" s="63"/>
      <c r="E885" s="1"/>
      <c r="F885" s="63"/>
      <c r="G885" s="2"/>
      <c r="H885" s="224"/>
      <c r="I885" s="224"/>
      <c r="J885" s="224"/>
      <c r="K885" s="225"/>
      <c r="L885" s="225"/>
      <c r="M885" s="226"/>
      <c r="N885" s="226"/>
      <c r="O885" s="257"/>
      <c r="P885" s="257"/>
      <c r="Q885" s="63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30.75" customHeight="1">
      <c r="A886" s="1"/>
      <c r="B886" s="109"/>
      <c r="C886" s="63"/>
      <c r="D886" s="63"/>
      <c r="E886" s="1"/>
      <c r="F886" s="63"/>
      <c r="G886" s="2"/>
      <c r="H886" s="224"/>
      <c r="I886" s="224"/>
      <c r="J886" s="224"/>
      <c r="K886" s="225"/>
      <c r="L886" s="225"/>
      <c r="M886" s="226"/>
      <c r="N886" s="226"/>
      <c r="O886" s="257"/>
      <c r="P886" s="257"/>
      <c r="Q886" s="63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30.75" customHeight="1">
      <c r="A887" s="1"/>
      <c r="B887" s="109"/>
      <c r="C887" s="63"/>
      <c r="D887" s="63"/>
      <c r="E887" s="1"/>
      <c r="F887" s="63"/>
      <c r="G887" s="2"/>
      <c r="H887" s="224"/>
      <c r="I887" s="224"/>
      <c r="J887" s="224"/>
      <c r="K887" s="225"/>
      <c r="L887" s="225"/>
      <c r="M887" s="226"/>
      <c r="N887" s="226"/>
      <c r="O887" s="257"/>
      <c r="P887" s="257"/>
      <c r="Q887" s="63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30.75" customHeight="1">
      <c r="A888" s="1"/>
      <c r="B888" s="109"/>
      <c r="C888" s="63"/>
      <c r="D888" s="63"/>
      <c r="E888" s="1"/>
      <c r="F888" s="63"/>
      <c r="G888" s="2"/>
      <c r="H888" s="224"/>
      <c r="I888" s="224"/>
      <c r="J888" s="224"/>
      <c r="K888" s="225"/>
      <c r="L888" s="225"/>
      <c r="M888" s="226"/>
      <c r="N888" s="226"/>
      <c r="O888" s="257"/>
      <c r="P888" s="257"/>
      <c r="Q888" s="63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30.75" customHeight="1">
      <c r="A889" s="1"/>
      <c r="B889" s="109"/>
      <c r="C889" s="63"/>
      <c r="D889" s="63"/>
      <c r="E889" s="1"/>
      <c r="F889" s="63"/>
      <c r="G889" s="2"/>
      <c r="H889" s="224"/>
      <c r="I889" s="224"/>
      <c r="J889" s="224"/>
      <c r="K889" s="225"/>
      <c r="L889" s="225"/>
      <c r="M889" s="226"/>
      <c r="N889" s="226"/>
      <c r="O889" s="257"/>
      <c r="P889" s="257"/>
      <c r="Q889" s="63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30.75" customHeight="1">
      <c r="A890" s="1"/>
      <c r="B890" s="109"/>
      <c r="C890" s="63"/>
      <c r="D890" s="63"/>
      <c r="E890" s="1"/>
      <c r="F890" s="63"/>
      <c r="G890" s="2"/>
      <c r="H890" s="224"/>
      <c r="I890" s="224"/>
      <c r="J890" s="224"/>
      <c r="K890" s="225"/>
      <c r="L890" s="225"/>
      <c r="M890" s="226"/>
      <c r="N890" s="226"/>
      <c r="O890" s="257"/>
      <c r="P890" s="257"/>
      <c r="Q890" s="63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30.75" customHeight="1">
      <c r="A891" s="1"/>
      <c r="B891" s="109"/>
      <c r="C891" s="63"/>
      <c r="D891" s="63"/>
      <c r="E891" s="1"/>
      <c r="F891" s="63"/>
      <c r="G891" s="2"/>
      <c r="H891" s="224"/>
      <c r="I891" s="224"/>
      <c r="J891" s="224"/>
      <c r="K891" s="225"/>
      <c r="L891" s="225"/>
      <c r="M891" s="226"/>
      <c r="N891" s="226"/>
      <c r="O891" s="257"/>
      <c r="P891" s="257"/>
      <c r="Q891" s="63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30.75" customHeight="1">
      <c r="A892" s="1"/>
      <c r="B892" s="109"/>
      <c r="C892" s="63"/>
      <c r="D892" s="63"/>
      <c r="E892" s="1"/>
      <c r="F892" s="63"/>
      <c r="G892" s="2"/>
      <c r="H892" s="224"/>
      <c r="I892" s="224"/>
      <c r="J892" s="224"/>
      <c r="K892" s="225"/>
      <c r="L892" s="225"/>
      <c r="M892" s="226"/>
      <c r="N892" s="226"/>
      <c r="O892" s="257"/>
      <c r="P892" s="257"/>
      <c r="Q892" s="63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30.75" customHeight="1">
      <c r="A893" s="1"/>
      <c r="B893" s="109"/>
      <c r="C893" s="63"/>
      <c r="D893" s="63"/>
      <c r="E893" s="1"/>
      <c r="F893" s="63"/>
      <c r="G893" s="2"/>
      <c r="H893" s="224"/>
      <c r="I893" s="224"/>
      <c r="J893" s="224"/>
      <c r="K893" s="225"/>
      <c r="L893" s="225"/>
      <c r="M893" s="226"/>
      <c r="N893" s="226"/>
      <c r="O893" s="257"/>
      <c r="P893" s="257"/>
      <c r="Q893" s="63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30.75" customHeight="1">
      <c r="A894" s="1"/>
      <c r="B894" s="109"/>
      <c r="C894" s="63"/>
      <c r="D894" s="63"/>
      <c r="E894" s="1"/>
      <c r="F894" s="63"/>
      <c r="G894" s="2"/>
      <c r="H894" s="224"/>
      <c r="I894" s="224"/>
      <c r="J894" s="224"/>
      <c r="K894" s="225"/>
      <c r="L894" s="225"/>
      <c r="M894" s="226"/>
      <c r="N894" s="226"/>
      <c r="O894" s="257"/>
      <c r="P894" s="257"/>
      <c r="Q894" s="63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30.75" customHeight="1">
      <c r="A895" s="1"/>
      <c r="B895" s="109"/>
      <c r="C895" s="63"/>
      <c r="D895" s="63"/>
      <c r="E895" s="1"/>
      <c r="F895" s="63"/>
      <c r="G895" s="2"/>
      <c r="H895" s="224"/>
      <c r="I895" s="224"/>
      <c r="J895" s="224"/>
      <c r="K895" s="225"/>
      <c r="L895" s="225"/>
      <c r="M895" s="226"/>
      <c r="N895" s="226"/>
      <c r="O895" s="257"/>
      <c r="P895" s="257"/>
      <c r="Q895" s="63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30.75" customHeight="1">
      <c r="A896" s="1"/>
      <c r="B896" s="109"/>
      <c r="C896" s="63"/>
      <c r="D896" s="63"/>
      <c r="E896" s="1"/>
      <c r="F896" s="63"/>
      <c r="G896" s="2"/>
      <c r="H896" s="224"/>
      <c r="I896" s="224"/>
      <c r="J896" s="224"/>
      <c r="K896" s="225"/>
      <c r="L896" s="225"/>
      <c r="M896" s="226"/>
      <c r="N896" s="226"/>
      <c r="O896" s="257"/>
      <c r="P896" s="257"/>
      <c r="Q896" s="63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30.75" customHeight="1">
      <c r="A897" s="1"/>
      <c r="B897" s="109"/>
      <c r="C897" s="63"/>
      <c r="D897" s="63"/>
      <c r="E897" s="1"/>
      <c r="F897" s="63"/>
      <c r="G897" s="2"/>
      <c r="H897" s="224"/>
      <c r="I897" s="224"/>
      <c r="J897" s="224"/>
      <c r="K897" s="225"/>
      <c r="L897" s="225"/>
      <c r="M897" s="226"/>
      <c r="N897" s="226"/>
      <c r="O897" s="257"/>
      <c r="P897" s="257"/>
      <c r="Q897" s="63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30.75" customHeight="1">
      <c r="A898" s="1"/>
      <c r="B898" s="109"/>
      <c r="C898" s="63"/>
      <c r="D898" s="63"/>
      <c r="E898" s="1"/>
      <c r="F898" s="63"/>
      <c r="G898" s="2"/>
      <c r="H898" s="224"/>
      <c r="I898" s="224"/>
      <c r="J898" s="224"/>
      <c r="K898" s="225"/>
      <c r="L898" s="225"/>
      <c r="M898" s="226"/>
      <c r="N898" s="226"/>
      <c r="O898" s="257"/>
      <c r="P898" s="257"/>
      <c r="Q898" s="63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30.75" customHeight="1">
      <c r="A899" s="1"/>
      <c r="B899" s="109"/>
      <c r="C899" s="63"/>
      <c r="D899" s="63"/>
      <c r="E899" s="1"/>
      <c r="F899" s="63"/>
      <c r="G899" s="2"/>
      <c r="H899" s="224"/>
      <c r="I899" s="224"/>
      <c r="J899" s="224"/>
      <c r="K899" s="225"/>
      <c r="L899" s="225"/>
      <c r="M899" s="226"/>
      <c r="N899" s="226"/>
      <c r="O899" s="257"/>
      <c r="P899" s="257"/>
      <c r="Q899" s="63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30.75" customHeight="1">
      <c r="A900" s="1"/>
      <c r="B900" s="109"/>
      <c r="C900" s="63"/>
      <c r="D900" s="63"/>
      <c r="E900" s="1"/>
      <c r="F900" s="63"/>
      <c r="G900" s="2"/>
      <c r="H900" s="224"/>
      <c r="I900" s="224"/>
      <c r="J900" s="224"/>
      <c r="K900" s="225"/>
      <c r="L900" s="225"/>
      <c r="M900" s="226"/>
      <c r="N900" s="226"/>
      <c r="O900" s="257"/>
      <c r="P900" s="257"/>
      <c r="Q900" s="63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30.75" customHeight="1">
      <c r="A901" s="1"/>
      <c r="B901" s="109"/>
      <c r="C901" s="63"/>
      <c r="D901" s="63"/>
      <c r="E901" s="1"/>
      <c r="F901" s="63"/>
      <c r="G901" s="2"/>
      <c r="H901" s="224"/>
      <c r="I901" s="224"/>
      <c r="J901" s="224"/>
      <c r="K901" s="225"/>
      <c r="L901" s="225"/>
      <c r="M901" s="226"/>
      <c r="N901" s="226"/>
      <c r="O901" s="257"/>
      <c r="P901" s="257"/>
      <c r="Q901" s="63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30.75" customHeight="1">
      <c r="A902" s="1"/>
      <c r="B902" s="109"/>
      <c r="C902" s="63"/>
      <c r="D902" s="63"/>
      <c r="E902" s="1"/>
      <c r="F902" s="63"/>
      <c r="G902" s="2"/>
      <c r="H902" s="224"/>
      <c r="I902" s="224"/>
      <c r="J902" s="224"/>
      <c r="K902" s="225"/>
      <c r="L902" s="225"/>
      <c r="M902" s="226"/>
      <c r="N902" s="226"/>
      <c r="O902" s="257"/>
      <c r="P902" s="257"/>
      <c r="Q902" s="63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30.75" customHeight="1">
      <c r="A903" s="1"/>
      <c r="B903" s="109"/>
      <c r="C903" s="63"/>
      <c r="D903" s="63"/>
      <c r="E903" s="1"/>
      <c r="F903" s="63"/>
      <c r="G903" s="2"/>
      <c r="H903" s="224"/>
      <c r="I903" s="224"/>
      <c r="J903" s="224"/>
      <c r="K903" s="225"/>
      <c r="L903" s="225"/>
      <c r="M903" s="226"/>
      <c r="N903" s="226"/>
      <c r="O903" s="257"/>
      <c r="P903" s="257"/>
      <c r="Q903" s="63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30.75" customHeight="1">
      <c r="A904" s="1"/>
      <c r="B904" s="109"/>
      <c r="C904" s="63"/>
      <c r="D904" s="63"/>
      <c r="E904" s="1"/>
      <c r="F904" s="63"/>
      <c r="G904" s="2"/>
      <c r="H904" s="224"/>
      <c r="I904" s="224"/>
      <c r="J904" s="224"/>
      <c r="K904" s="225"/>
      <c r="L904" s="225"/>
      <c r="M904" s="226"/>
      <c r="N904" s="226"/>
      <c r="O904" s="257"/>
      <c r="P904" s="257"/>
      <c r="Q904" s="63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30.75" customHeight="1">
      <c r="A905" s="1"/>
      <c r="B905" s="109"/>
      <c r="C905" s="63"/>
      <c r="D905" s="63"/>
      <c r="E905" s="1"/>
      <c r="F905" s="63"/>
      <c r="G905" s="2"/>
      <c r="H905" s="224"/>
      <c r="I905" s="224"/>
      <c r="J905" s="224"/>
      <c r="K905" s="225"/>
      <c r="L905" s="225"/>
      <c r="M905" s="226"/>
      <c r="N905" s="226"/>
      <c r="O905" s="257"/>
      <c r="P905" s="257"/>
      <c r="Q905" s="63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30.75" customHeight="1">
      <c r="A906" s="1"/>
      <c r="B906" s="109"/>
      <c r="C906" s="63"/>
      <c r="D906" s="63"/>
      <c r="E906" s="1"/>
      <c r="F906" s="63"/>
      <c r="G906" s="2"/>
      <c r="H906" s="224"/>
      <c r="I906" s="224"/>
      <c r="J906" s="224"/>
      <c r="K906" s="225"/>
      <c r="L906" s="225"/>
      <c r="M906" s="226"/>
      <c r="N906" s="226"/>
      <c r="O906" s="257"/>
      <c r="P906" s="257"/>
      <c r="Q906" s="63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30.75" customHeight="1">
      <c r="A907" s="1"/>
      <c r="B907" s="109"/>
      <c r="C907" s="63"/>
      <c r="D907" s="63"/>
      <c r="E907" s="1"/>
      <c r="F907" s="63"/>
      <c r="G907" s="2"/>
      <c r="H907" s="224"/>
      <c r="I907" s="224"/>
      <c r="J907" s="224"/>
      <c r="K907" s="225"/>
      <c r="L907" s="225"/>
      <c r="M907" s="226"/>
      <c r="N907" s="226"/>
      <c r="O907" s="257"/>
      <c r="P907" s="257"/>
      <c r="Q907" s="63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30.75" customHeight="1">
      <c r="A908" s="1"/>
      <c r="B908" s="109"/>
      <c r="C908" s="63"/>
      <c r="D908" s="63"/>
      <c r="E908" s="1"/>
      <c r="F908" s="63"/>
      <c r="G908" s="2"/>
      <c r="H908" s="224"/>
      <c r="I908" s="224"/>
      <c r="J908" s="224"/>
      <c r="K908" s="225"/>
      <c r="L908" s="225"/>
      <c r="M908" s="226"/>
      <c r="N908" s="226"/>
      <c r="O908" s="257"/>
      <c r="P908" s="257"/>
      <c r="Q908" s="63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30.75" customHeight="1">
      <c r="A909" s="1"/>
      <c r="B909" s="109"/>
      <c r="C909" s="63"/>
      <c r="D909" s="63"/>
      <c r="E909" s="1"/>
      <c r="F909" s="63"/>
      <c r="G909" s="2"/>
      <c r="H909" s="224"/>
      <c r="I909" s="224"/>
      <c r="J909" s="224"/>
      <c r="K909" s="225"/>
      <c r="L909" s="225"/>
      <c r="M909" s="226"/>
      <c r="N909" s="226"/>
      <c r="O909" s="257"/>
      <c r="P909" s="257"/>
      <c r="Q909" s="63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30.75" customHeight="1">
      <c r="A910" s="1"/>
      <c r="B910" s="109"/>
      <c r="C910" s="63"/>
      <c r="D910" s="63"/>
      <c r="E910" s="1"/>
      <c r="F910" s="63"/>
      <c r="G910" s="2"/>
      <c r="H910" s="224"/>
      <c r="I910" s="224"/>
      <c r="J910" s="224"/>
      <c r="K910" s="225"/>
      <c r="L910" s="225"/>
      <c r="M910" s="226"/>
      <c r="N910" s="226"/>
      <c r="O910" s="257"/>
      <c r="P910" s="257"/>
      <c r="Q910" s="63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30.75" customHeight="1">
      <c r="A911" s="1"/>
      <c r="B911" s="109"/>
      <c r="C911" s="63"/>
      <c r="D911" s="63"/>
      <c r="E911" s="1"/>
      <c r="F911" s="63"/>
      <c r="G911" s="2"/>
      <c r="H911" s="224"/>
      <c r="I911" s="224"/>
      <c r="J911" s="224"/>
      <c r="K911" s="225"/>
      <c r="L911" s="225"/>
      <c r="M911" s="226"/>
      <c r="N911" s="226"/>
      <c r="O911" s="257"/>
      <c r="P911" s="257"/>
      <c r="Q911" s="63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30.75" customHeight="1">
      <c r="A912" s="1"/>
      <c r="B912" s="109"/>
      <c r="C912" s="63"/>
      <c r="D912" s="63"/>
      <c r="E912" s="1"/>
      <c r="F912" s="63"/>
      <c r="G912" s="2"/>
      <c r="H912" s="224"/>
      <c r="I912" s="224"/>
      <c r="J912" s="224"/>
      <c r="K912" s="225"/>
      <c r="L912" s="225"/>
      <c r="M912" s="226"/>
      <c r="N912" s="226"/>
      <c r="O912" s="257"/>
      <c r="P912" s="257"/>
      <c r="Q912" s="63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30.75" customHeight="1">
      <c r="A913" s="1"/>
      <c r="B913" s="109"/>
      <c r="C913" s="63"/>
      <c r="D913" s="63"/>
      <c r="E913" s="1"/>
      <c r="F913" s="63"/>
      <c r="G913" s="2"/>
      <c r="H913" s="224"/>
      <c r="I913" s="224"/>
      <c r="J913" s="224"/>
      <c r="K913" s="225"/>
      <c r="L913" s="225"/>
      <c r="M913" s="226"/>
      <c r="N913" s="226"/>
      <c r="O913" s="257"/>
      <c r="P913" s="257"/>
      <c r="Q913" s="63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30.75" customHeight="1">
      <c r="A914" s="1"/>
      <c r="B914" s="109"/>
      <c r="C914" s="63"/>
      <c r="D914" s="63"/>
      <c r="E914" s="1"/>
      <c r="F914" s="63"/>
      <c r="G914" s="2"/>
      <c r="H914" s="224"/>
      <c r="I914" s="224"/>
      <c r="J914" s="224"/>
      <c r="K914" s="225"/>
      <c r="L914" s="225"/>
      <c r="M914" s="226"/>
      <c r="N914" s="226"/>
      <c r="O914" s="257"/>
      <c r="P914" s="257"/>
      <c r="Q914" s="63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30.75" customHeight="1">
      <c r="A915" s="1"/>
      <c r="B915" s="109"/>
      <c r="C915" s="63"/>
      <c r="D915" s="63"/>
      <c r="E915" s="1"/>
      <c r="F915" s="63"/>
      <c r="G915" s="2"/>
      <c r="H915" s="224"/>
      <c r="I915" s="224"/>
      <c r="J915" s="224"/>
      <c r="K915" s="225"/>
      <c r="L915" s="225"/>
      <c r="M915" s="226"/>
      <c r="N915" s="226"/>
      <c r="O915" s="257"/>
      <c r="P915" s="257"/>
      <c r="Q915" s="63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30.75" customHeight="1">
      <c r="A916" s="1"/>
      <c r="B916" s="109"/>
      <c r="C916" s="63"/>
      <c r="D916" s="63"/>
      <c r="E916" s="1"/>
      <c r="F916" s="63"/>
      <c r="G916" s="2"/>
      <c r="H916" s="224"/>
      <c r="I916" s="224"/>
      <c r="J916" s="224"/>
      <c r="K916" s="225"/>
      <c r="L916" s="225"/>
      <c r="M916" s="226"/>
      <c r="N916" s="226"/>
      <c r="O916" s="257"/>
      <c r="P916" s="257"/>
      <c r="Q916" s="63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30.75" customHeight="1">
      <c r="A917" s="1"/>
      <c r="B917" s="109"/>
      <c r="C917" s="63"/>
      <c r="D917" s="63"/>
      <c r="E917" s="1"/>
      <c r="F917" s="63"/>
      <c r="G917" s="2"/>
      <c r="H917" s="224"/>
      <c r="I917" s="224"/>
      <c r="J917" s="224"/>
      <c r="K917" s="225"/>
      <c r="L917" s="225"/>
      <c r="M917" s="226"/>
      <c r="N917" s="226"/>
      <c r="O917" s="257"/>
      <c r="P917" s="257"/>
      <c r="Q917" s="63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30.75" customHeight="1">
      <c r="A918" s="1"/>
      <c r="B918" s="109"/>
      <c r="C918" s="63"/>
      <c r="D918" s="63"/>
      <c r="E918" s="1"/>
      <c r="F918" s="63"/>
      <c r="G918" s="2"/>
      <c r="H918" s="224"/>
      <c r="I918" s="224"/>
      <c r="J918" s="224"/>
      <c r="K918" s="225"/>
      <c r="L918" s="225"/>
      <c r="M918" s="226"/>
      <c r="N918" s="226"/>
      <c r="O918" s="257"/>
      <c r="P918" s="257"/>
      <c r="Q918" s="63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30.75" customHeight="1">
      <c r="A919" s="1"/>
      <c r="B919" s="109"/>
      <c r="C919" s="63"/>
      <c r="D919" s="63"/>
      <c r="E919" s="1"/>
      <c r="F919" s="63"/>
      <c r="G919" s="2"/>
      <c r="H919" s="224"/>
      <c r="I919" s="224"/>
      <c r="J919" s="224"/>
      <c r="K919" s="225"/>
      <c r="L919" s="225"/>
      <c r="M919" s="226"/>
      <c r="N919" s="226"/>
      <c r="O919" s="257"/>
      <c r="P919" s="257"/>
      <c r="Q919" s="63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30.75" customHeight="1">
      <c r="A920" s="1"/>
      <c r="B920" s="109"/>
      <c r="C920" s="63"/>
      <c r="D920" s="63"/>
      <c r="E920" s="1"/>
      <c r="F920" s="63"/>
      <c r="G920" s="2"/>
      <c r="H920" s="224"/>
      <c r="I920" s="224"/>
      <c r="J920" s="224"/>
      <c r="K920" s="225"/>
      <c r="L920" s="225"/>
      <c r="M920" s="226"/>
      <c r="N920" s="226"/>
      <c r="O920" s="257"/>
      <c r="P920" s="257"/>
      <c r="Q920" s="63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30.75" customHeight="1">
      <c r="A921" s="1"/>
      <c r="B921" s="109"/>
      <c r="C921" s="63"/>
      <c r="D921" s="63"/>
      <c r="E921" s="1"/>
      <c r="F921" s="63"/>
      <c r="G921" s="2"/>
      <c r="H921" s="224"/>
      <c r="I921" s="224"/>
      <c r="J921" s="224"/>
      <c r="K921" s="225"/>
      <c r="L921" s="225"/>
      <c r="M921" s="226"/>
      <c r="N921" s="226"/>
      <c r="O921" s="257"/>
      <c r="P921" s="257"/>
      <c r="Q921" s="63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30.75" customHeight="1">
      <c r="A922" s="1"/>
      <c r="B922" s="109"/>
      <c r="C922" s="63"/>
      <c r="D922" s="63"/>
      <c r="E922" s="1"/>
      <c r="F922" s="63"/>
      <c r="G922" s="2"/>
      <c r="H922" s="224"/>
      <c r="I922" s="224"/>
      <c r="J922" s="224"/>
      <c r="K922" s="225"/>
      <c r="L922" s="225"/>
      <c r="M922" s="226"/>
      <c r="N922" s="226"/>
      <c r="O922" s="257"/>
      <c r="P922" s="257"/>
      <c r="Q922" s="63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30.75" customHeight="1">
      <c r="A923" s="1"/>
      <c r="B923" s="109"/>
      <c r="C923" s="63"/>
      <c r="D923" s="63"/>
      <c r="E923" s="1"/>
      <c r="F923" s="63"/>
      <c r="G923" s="2"/>
      <c r="H923" s="224"/>
      <c r="I923" s="224"/>
      <c r="J923" s="224"/>
      <c r="K923" s="225"/>
      <c r="L923" s="225"/>
      <c r="M923" s="226"/>
      <c r="N923" s="226"/>
      <c r="O923" s="257"/>
      <c r="P923" s="257"/>
      <c r="Q923" s="63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30.75" customHeight="1">
      <c r="A924" s="1"/>
      <c r="B924" s="109"/>
      <c r="C924" s="63"/>
      <c r="D924" s="63"/>
      <c r="E924" s="1"/>
      <c r="F924" s="63"/>
      <c r="G924" s="2"/>
      <c r="H924" s="224"/>
      <c r="I924" s="224"/>
      <c r="J924" s="224"/>
      <c r="K924" s="225"/>
      <c r="L924" s="225"/>
      <c r="M924" s="226"/>
      <c r="N924" s="226"/>
      <c r="O924" s="257"/>
      <c r="P924" s="257"/>
      <c r="Q924" s="63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30.75" customHeight="1">
      <c r="A925" s="1"/>
      <c r="B925" s="109"/>
      <c r="C925" s="63"/>
      <c r="D925" s="63"/>
      <c r="E925" s="1"/>
      <c r="F925" s="63"/>
      <c r="G925" s="2"/>
      <c r="H925" s="224"/>
      <c r="I925" s="224"/>
      <c r="J925" s="224"/>
      <c r="K925" s="225"/>
      <c r="L925" s="225"/>
      <c r="M925" s="226"/>
      <c r="N925" s="226"/>
      <c r="O925" s="257"/>
      <c r="P925" s="257"/>
      <c r="Q925" s="63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30.75" customHeight="1">
      <c r="A926" s="1"/>
      <c r="B926" s="109"/>
      <c r="C926" s="63"/>
      <c r="D926" s="63"/>
      <c r="E926" s="1"/>
      <c r="F926" s="63"/>
      <c r="G926" s="2"/>
      <c r="H926" s="224"/>
      <c r="I926" s="224"/>
      <c r="J926" s="224"/>
      <c r="K926" s="225"/>
      <c r="L926" s="225"/>
      <c r="M926" s="226"/>
      <c r="N926" s="226"/>
      <c r="O926" s="257"/>
      <c r="P926" s="257"/>
      <c r="Q926" s="63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30.75" customHeight="1">
      <c r="A927" s="1"/>
      <c r="B927" s="109"/>
      <c r="C927" s="63"/>
      <c r="D927" s="63"/>
      <c r="E927" s="1"/>
      <c r="F927" s="63"/>
      <c r="G927" s="2"/>
      <c r="H927" s="224"/>
      <c r="I927" s="224"/>
      <c r="J927" s="224"/>
      <c r="K927" s="225"/>
      <c r="L927" s="225"/>
      <c r="M927" s="226"/>
      <c r="N927" s="226"/>
      <c r="O927" s="257"/>
      <c r="P927" s="257"/>
      <c r="Q927" s="63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30.75" customHeight="1">
      <c r="A928" s="1"/>
      <c r="B928" s="109"/>
      <c r="C928" s="63"/>
      <c r="D928" s="63"/>
      <c r="E928" s="1"/>
      <c r="F928" s="63"/>
      <c r="G928" s="2"/>
      <c r="H928" s="224"/>
      <c r="I928" s="224"/>
      <c r="J928" s="224"/>
      <c r="K928" s="225"/>
      <c r="L928" s="225"/>
      <c r="M928" s="226"/>
      <c r="N928" s="226"/>
      <c r="O928" s="257"/>
      <c r="P928" s="257"/>
      <c r="Q928" s="63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30.75" customHeight="1">
      <c r="A929" s="1"/>
      <c r="B929" s="109"/>
      <c r="C929" s="63"/>
      <c r="D929" s="63"/>
      <c r="E929" s="1"/>
      <c r="F929" s="63"/>
      <c r="G929" s="2"/>
      <c r="H929" s="224"/>
      <c r="I929" s="224"/>
      <c r="J929" s="224"/>
      <c r="K929" s="225"/>
      <c r="L929" s="225"/>
      <c r="M929" s="226"/>
      <c r="N929" s="226"/>
      <c r="O929" s="257"/>
      <c r="P929" s="257"/>
      <c r="Q929" s="63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30.75" customHeight="1">
      <c r="A930" s="1"/>
      <c r="B930" s="109"/>
      <c r="C930" s="63"/>
      <c r="D930" s="63"/>
      <c r="E930" s="1"/>
      <c r="F930" s="63"/>
      <c r="G930" s="2"/>
      <c r="H930" s="224"/>
      <c r="I930" s="224"/>
      <c r="J930" s="224"/>
      <c r="K930" s="225"/>
      <c r="L930" s="225"/>
      <c r="M930" s="226"/>
      <c r="N930" s="226"/>
      <c r="O930" s="257"/>
      <c r="P930" s="257"/>
      <c r="Q930" s="63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30.75" customHeight="1">
      <c r="A931" s="1"/>
      <c r="B931" s="109"/>
      <c r="C931" s="63"/>
      <c r="D931" s="63"/>
      <c r="E931" s="1"/>
      <c r="F931" s="63"/>
      <c r="G931" s="2"/>
      <c r="H931" s="224"/>
      <c r="I931" s="224"/>
      <c r="J931" s="224"/>
      <c r="K931" s="225"/>
      <c r="L931" s="225"/>
      <c r="M931" s="226"/>
      <c r="N931" s="226"/>
      <c r="O931" s="257"/>
      <c r="P931" s="257"/>
      <c r="Q931" s="63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30.75" customHeight="1">
      <c r="A932" s="1"/>
      <c r="B932" s="109"/>
      <c r="C932" s="63"/>
      <c r="D932" s="63"/>
      <c r="E932" s="1"/>
      <c r="F932" s="63"/>
      <c r="G932" s="2"/>
      <c r="H932" s="224"/>
      <c r="I932" s="224"/>
      <c r="J932" s="224"/>
      <c r="K932" s="225"/>
      <c r="L932" s="225"/>
      <c r="M932" s="226"/>
      <c r="N932" s="226"/>
      <c r="O932" s="257"/>
      <c r="P932" s="257"/>
      <c r="Q932" s="63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30.75" customHeight="1">
      <c r="A933" s="1"/>
      <c r="B933" s="109"/>
      <c r="C933" s="63"/>
      <c r="D933" s="63"/>
      <c r="E933" s="1"/>
      <c r="F933" s="63"/>
      <c r="G933" s="2"/>
      <c r="H933" s="224"/>
      <c r="I933" s="224"/>
      <c r="J933" s="224"/>
      <c r="K933" s="225"/>
      <c r="L933" s="225"/>
      <c r="M933" s="226"/>
      <c r="N933" s="226"/>
      <c r="O933" s="257"/>
      <c r="P933" s="257"/>
      <c r="Q933" s="63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30.75" customHeight="1">
      <c r="A934" s="1"/>
      <c r="B934" s="109"/>
      <c r="C934" s="63"/>
      <c r="D934" s="63"/>
      <c r="E934" s="1"/>
      <c r="F934" s="63"/>
      <c r="G934" s="2"/>
      <c r="H934" s="224"/>
      <c r="I934" s="224"/>
      <c r="J934" s="224"/>
      <c r="K934" s="225"/>
      <c r="L934" s="225"/>
      <c r="M934" s="226"/>
      <c r="N934" s="226"/>
      <c r="O934" s="257"/>
      <c r="P934" s="257"/>
      <c r="Q934" s="63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30.75" customHeight="1">
      <c r="A935" s="1"/>
      <c r="B935" s="109"/>
      <c r="C935" s="63"/>
      <c r="D935" s="63"/>
      <c r="E935" s="1"/>
      <c r="F935" s="63"/>
      <c r="G935" s="2"/>
      <c r="H935" s="224"/>
      <c r="I935" s="224"/>
      <c r="J935" s="224"/>
      <c r="K935" s="225"/>
      <c r="L935" s="225"/>
      <c r="M935" s="226"/>
      <c r="N935" s="226"/>
      <c r="O935" s="257"/>
      <c r="P935" s="257"/>
      <c r="Q935" s="63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30.75" customHeight="1">
      <c r="A936" s="1"/>
      <c r="B936" s="109"/>
      <c r="C936" s="63"/>
      <c r="D936" s="63"/>
      <c r="E936" s="1"/>
      <c r="F936" s="63"/>
      <c r="G936" s="2"/>
      <c r="H936" s="224"/>
      <c r="I936" s="224"/>
      <c r="J936" s="224"/>
      <c r="K936" s="225"/>
      <c r="L936" s="225"/>
      <c r="M936" s="226"/>
      <c r="N936" s="226"/>
      <c r="O936" s="257"/>
      <c r="P936" s="257"/>
      <c r="Q936" s="63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30.75" customHeight="1">
      <c r="A937" s="1"/>
      <c r="B937" s="109"/>
      <c r="C937" s="63"/>
      <c r="D937" s="63"/>
      <c r="E937" s="1"/>
      <c r="F937" s="63"/>
      <c r="G937" s="2"/>
      <c r="H937" s="224"/>
      <c r="I937" s="224"/>
      <c r="J937" s="224"/>
      <c r="K937" s="225"/>
      <c r="L937" s="225"/>
      <c r="M937" s="226"/>
      <c r="N937" s="226"/>
      <c r="O937" s="257"/>
      <c r="P937" s="257"/>
      <c r="Q937" s="63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30.75" customHeight="1">
      <c r="A938" s="1"/>
      <c r="B938" s="109"/>
      <c r="C938" s="63"/>
      <c r="D938" s="63"/>
      <c r="E938" s="1"/>
      <c r="F938" s="63"/>
      <c r="G938" s="2"/>
      <c r="H938" s="224"/>
      <c r="I938" s="224"/>
      <c r="J938" s="224"/>
      <c r="K938" s="225"/>
      <c r="L938" s="225"/>
      <c r="M938" s="226"/>
      <c r="N938" s="226"/>
      <c r="O938" s="257"/>
      <c r="P938" s="257"/>
      <c r="Q938" s="63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30.75" customHeight="1">
      <c r="A939" s="1"/>
      <c r="B939" s="109"/>
      <c r="C939" s="63"/>
      <c r="D939" s="63"/>
      <c r="E939" s="1"/>
      <c r="F939" s="63"/>
      <c r="G939" s="2"/>
      <c r="H939" s="224"/>
      <c r="I939" s="224"/>
      <c r="J939" s="224"/>
      <c r="K939" s="225"/>
      <c r="L939" s="225"/>
      <c r="M939" s="226"/>
      <c r="N939" s="226"/>
      <c r="O939" s="257"/>
      <c r="P939" s="257"/>
      <c r="Q939" s="63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30.75" customHeight="1">
      <c r="A940" s="1"/>
      <c r="B940" s="109"/>
      <c r="C940" s="63"/>
      <c r="D940" s="63"/>
      <c r="E940" s="1"/>
      <c r="F940" s="63"/>
      <c r="G940" s="2"/>
      <c r="H940" s="224"/>
      <c r="I940" s="224"/>
      <c r="J940" s="224"/>
      <c r="K940" s="225"/>
      <c r="L940" s="225"/>
      <c r="M940" s="226"/>
      <c r="N940" s="226"/>
      <c r="O940" s="257"/>
      <c r="P940" s="257"/>
      <c r="Q940" s="63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30.75" customHeight="1">
      <c r="A941" s="1"/>
      <c r="B941" s="109"/>
      <c r="C941" s="63"/>
      <c r="D941" s="63"/>
      <c r="E941" s="1"/>
      <c r="F941" s="63"/>
      <c r="G941" s="2"/>
      <c r="H941" s="224"/>
      <c r="I941" s="224"/>
      <c r="J941" s="224"/>
      <c r="K941" s="225"/>
      <c r="L941" s="225"/>
      <c r="M941" s="226"/>
      <c r="N941" s="226"/>
      <c r="O941" s="257"/>
      <c r="P941" s="257"/>
      <c r="Q941" s="63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30.75" customHeight="1">
      <c r="A942" s="1"/>
      <c r="B942" s="109"/>
      <c r="C942" s="63"/>
      <c r="D942" s="63"/>
      <c r="E942" s="1"/>
      <c r="F942" s="63"/>
      <c r="G942" s="2"/>
      <c r="H942" s="224"/>
      <c r="I942" s="224"/>
      <c r="J942" s="224"/>
      <c r="K942" s="225"/>
      <c r="L942" s="225"/>
      <c r="M942" s="226"/>
      <c r="N942" s="226"/>
      <c r="O942" s="257"/>
      <c r="P942" s="257"/>
      <c r="Q942" s="63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30.75" customHeight="1">
      <c r="A943" s="1"/>
      <c r="B943" s="109"/>
      <c r="C943" s="63"/>
      <c r="D943" s="63"/>
      <c r="E943" s="1"/>
      <c r="F943" s="63"/>
      <c r="G943" s="2"/>
      <c r="H943" s="224"/>
      <c r="I943" s="224"/>
      <c r="J943" s="224"/>
      <c r="K943" s="225"/>
      <c r="L943" s="225"/>
      <c r="M943" s="226"/>
      <c r="N943" s="226"/>
      <c r="O943" s="257"/>
      <c r="P943" s="257"/>
      <c r="Q943" s="63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30.75" customHeight="1">
      <c r="A944" s="1"/>
      <c r="B944" s="109"/>
      <c r="C944" s="63"/>
      <c r="D944" s="63"/>
      <c r="E944" s="1"/>
      <c r="F944" s="63"/>
      <c r="G944" s="2"/>
      <c r="H944" s="224"/>
      <c r="I944" s="224"/>
      <c r="J944" s="224"/>
      <c r="K944" s="225"/>
      <c r="L944" s="225"/>
      <c r="M944" s="226"/>
      <c r="N944" s="226"/>
      <c r="O944" s="257"/>
      <c r="P944" s="257"/>
      <c r="Q944" s="63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30.75" customHeight="1">
      <c r="A945" s="1"/>
      <c r="B945" s="109"/>
      <c r="C945" s="63"/>
      <c r="D945" s="63"/>
      <c r="E945" s="1"/>
      <c r="F945" s="63"/>
      <c r="G945" s="2"/>
      <c r="H945" s="224"/>
      <c r="I945" s="224"/>
      <c r="J945" s="224"/>
      <c r="K945" s="225"/>
      <c r="L945" s="225"/>
      <c r="M945" s="226"/>
      <c r="N945" s="226"/>
      <c r="O945" s="257"/>
      <c r="P945" s="257"/>
      <c r="Q945" s="63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30.75" customHeight="1">
      <c r="A946" s="1"/>
      <c r="B946" s="109"/>
      <c r="C946" s="63"/>
      <c r="D946" s="63"/>
      <c r="E946" s="1"/>
      <c r="F946" s="63"/>
      <c r="G946" s="2"/>
      <c r="H946" s="224"/>
      <c r="I946" s="224"/>
      <c r="J946" s="224"/>
      <c r="K946" s="225"/>
      <c r="L946" s="225"/>
      <c r="M946" s="226"/>
      <c r="N946" s="226"/>
      <c r="O946" s="257"/>
      <c r="P946" s="257"/>
      <c r="Q946" s="63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30.75" customHeight="1">
      <c r="A947" s="1"/>
      <c r="B947" s="109"/>
      <c r="C947" s="63"/>
      <c r="D947" s="63"/>
      <c r="E947" s="1"/>
      <c r="F947" s="63"/>
      <c r="G947" s="2"/>
      <c r="H947" s="224"/>
      <c r="I947" s="224"/>
      <c r="J947" s="224"/>
      <c r="K947" s="225"/>
      <c r="L947" s="225"/>
      <c r="M947" s="226"/>
      <c r="N947" s="226"/>
      <c r="O947" s="257"/>
      <c r="P947" s="257"/>
      <c r="Q947" s="63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30.75" customHeight="1">
      <c r="A948" s="1"/>
      <c r="B948" s="109"/>
      <c r="C948" s="63"/>
      <c r="D948" s="63"/>
      <c r="E948" s="1"/>
      <c r="F948" s="63"/>
      <c r="G948" s="2"/>
      <c r="H948" s="224"/>
      <c r="I948" s="224"/>
      <c r="J948" s="224"/>
      <c r="K948" s="225"/>
      <c r="L948" s="225"/>
      <c r="M948" s="226"/>
      <c r="N948" s="226"/>
      <c r="O948" s="257"/>
      <c r="P948" s="257"/>
      <c r="Q948" s="63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30.75" customHeight="1">
      <c r="A949" s="1"/>
      <c r="B949" s="109"/>
      <c r="C949" s="63"/>
      <c r="D949" s="63"/>
      <c r="E949" s="1"/>
      <c r="F949" s="63"/>
      <c r="G949" s="2"/>
      <c r="H949" s="224"/>
      <c r="I949" s="224"/>
      <c r="J949" s="224"/>
      <c r="K949" s="225"/>
      <c r="L949" s="225"/>
      <c r="M949" s="226"/>
      <c r="N949" s="226"/>
      <c r="O949" s="257"/>
      <c r="P949" s="257"/>
      <c r="Q949" s="63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30.75" customHeight="1">
      <c r="A950" s="1"/>
      <c r="B950" s="109"/>
      <c r="C950" s="63"/>
      <c r="D950" s="63"/>
      <c r="E950" s="1"/>
      <c r="F950" s="63"/>
      <c r="G950" s="2"/>
      <c r="H950" s="224"/>
      <c r="I950" s="224"/>
      <c r="J950" s="224"/>
      <c r="K950" s="225"/>
      <c r="L950" s="225"/>
      <c r="M950" s="226"/>
      <c r="N950" s="226"/>
      <c r="O950" s="257"/>
      <c r="P950" s="257"/>
      <c r="Q950" s="63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30.75" customHeight="1">
      <c r="A951" s="1"/>
      <c r="B951" s="109"/>
      <c r="C951" s="63"/>
      <c r="D951" s="63"/>
      <c r="E951" s="1"/>
      <c r="F951" s="63"/>
      <c r="G951" s="2"/>
      <c r="H951" s="224"/>
      <c r="I951" s="224"/>
      <c r="J951" s="224"/>
      <c r="K951" s="225"/>
      <c r="L951" s="225"/>
      <c r="M951" s="226"/>
      <c r="N951" s="226"/>
      <c r="O951" s="257"/>
      <c r="P951" s="257"/>
      <c r="Q951" s="63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30.75" customHeight="1">
      <c r="A952" s="1"/>
      <c r="B952" s="109"/>
      <c r="C952" s="63"/>
      <c r="D952" s="63"/>
      <c r="E952" s="1"/>
      <c r="F952" s="63"/>
      <c r="G952" s="2"/>
      <c r="H952" s="224"/>
      <c r="I952" s="224"/>
      <c r="J952" s="224"/>
      <c r="K952" s="225"/>
      <c r="L952" s="225"/>
      <c r="M952" s="226"/>
      <c r="N952" s="226"/>
      <c r="O952" s="257"/>
      <c r="P952" s="257"/>
      <c r="Q952" s="63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30.75" customHeight="1">
      <c r="A953" s="1"/>
      <c r="B953" s="109"/>
      <c r="C953" s="63"/>
      <c r="D953" s="63"/>
      <c r="E953" s="1"/>
      <c r="F953" s="63"/>
      <c r="G953" s="2"/>
      <c r="H953" s="224"/>
      <c r="I953" s="224"/>
      <c r="J953" s="224"/>
      <c r="K953" s="225"/>
      <c r="L953" s="225"/>
      <c r="M953" s="226"/>
      <c r="N953" s="226"/>
      <c r="O953" s="257"/>
      <c r="P953" s="257"/>
      <c r="Q953" s="63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30.75" customHeight="1">
      <c r="A954" s="1"/>
      <c r="B954" s="109"/>
      <c r="C954" s="63"/>
      <c r="D954" s="63"/>
      <c r="E954" s="1"/>
      <c r="F954" s="63"/>
      <c r="G954" s="2"/>
      <c r="H954" s="224"/>
      <c r="I954" s="224"/>
      <c r="J954" s="224"/>
      <c r="K954" s="225"/>
      <c r="L954" s="225"/>
      <c r="M954" s="226"/>
      <c r="N954" s="226"/>
      <c r="O954" s="257"/>
      <c r="P954" s="257"/>
      <c r="Q954" s="63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30.75" customHeight="1">
      <c r="A955" s="1"/>
      <c r="B955" s="109"/>
      <c r="C955" s="63"/>
      <c r="D955" s="63"/>
      <c r="E955" s="1"/>
      <c r="F955" s="63"/>
      <c r="G955" s="2"/>
      <c r="H955" s="224"/>
      <c r="I955" s="224"/>
      <c r="J955" s="224"/>
      <c r="K955" s="225"/>
      <c r="L955" s="225"/>
      <c r="M955" s="226"/>
      <c r="N955" s="226"/>
      <c r="O955" s="257"/>
      <c r="P955" s="257"/>
      <c r="Q955" s="63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30.75" customHeight="1">
      <c r="A956" s="1"/>
      <c r="B956" s="109"/>
      <c r="C956" s="63"/>
      <c r="D956" s="63"/>
      <c r="E956" s="1"/>
      <c r="F956" s="63"/>
      <c r="G956" s="2"/>
      <c r="H956" s="224"/>
      <c r="I956" s="224"/>
      <c r="J956" s="224"/>
      <c r="K956" s="225"/>
      <c r="L956" s="225"/>
      <c r="M956" s="226"/>
      <c r="N956" s="226"/>
      <c r="O956" s="257"/>
      <c r="P956" s="257"/>
      <c r="Q956" s="63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30.75" customHeight="1">
      <c r="A957" s="1"/>
      <c r="B957" s="109"/>
      <c r="C957" s="63"/>
      <c r="D957" s="63"/>
      <c r="E957" s="1"/>
      <c r="F957" s="63"/>
      <c r="G957" s="2"/>
      <c r="H957" s="224"/>
      <c r="I957" s="224"/>
      <c r="J957" s="224"/>
      <c r="K957" s="225"/>
      <c r="L957" s="225"/>
      <c r="M957" s="226"/>
      <c r="N957" s="226"/>
      <c r="O957" s="257"/>
      <c r="P957" s="257"/>
      <c r="Q957" s="63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30.75" customHeight="1">
      <c r="A958" s="1"/>
      <c r="B958" s="109"/>
      <c r="C958" s="63"/>
      <c r="D958" s="63"/>
      <c r="E958" s="1"/>
      <c r="F958" s="63"/>
      <c r="G958" s="2"/>
      <c r="H958" s="224"/>
      <c r="I958" s="224"/>
      <c r="J958" s="224"/>
      <c r="K958" s="225"/>
      <c r="L958" s="225"/>
      <c r="M958" s="226"/>
      <c r="N958" s="226"/>
      <c r="O958" s="257"/>
      <c r="P958" s="257"/>
      <c r="Q958" s="63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30.75" customHeight="1">
      <c r="A959" s="1"/>
      <c r="B959" s="109"/>
      <c r="C959" s="63"/>
      <c r="D959" s="63"/>
      <c r="E959" s="1"/>
      <c r="F959" s="63"/>
      <c r="G959" s="2"/>
      <c r="H959" s="224"/>
      <c r="I959" s="224"/>
      <c r="J959" s="224"/>
      <c r="K959" s="225"/>
      <c r="L959" s="225"/>
      <c r="M959" s="226"/>
      <c r="N959" s="226"/>
      <c r="O959" s="257"/>
      <c r="P959" s="257"/>
      <c r="Q959" s="63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30.75" customHeight="1">
      <c r="A960" s="1"/>
      <c r="B960" s="109"/>
      <c r="C960" s="63"/>
      <c r="D960" s="63"/>
      <c r="E960" s="1"/>
      <c r="F960" s="63"/>
      <c r="G960" s="2"/>
      <c r="H960" s="224"/>
      <c r="I960" s="224"/>
      <c r="J960" s="224"/>
      <c r="K960" s="225"/>
      <c r="L960" s="225"/>
      <c r="M960" s="226"/>
      <c r="N960" s="226"/>
      <c r="O960" s="257"/>
      <c r="P960" s="257"/>
      <c r="Q960" s="63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30.75" customHeight="1">
      <c r="A961" s="1"/>
      <c r="B961" s="109"/>
      <c r="C961" s="63"/>
      <c r="D961" s="63"/>
      <c r="E961" s="1"/>
      <c r="F961" s="63"/>
      <c r="G961" s="2"/>
      <c r="H961" s="224"/>
      <c r="I961" s="224"/>
      <c r="J961" s="224"/>
      <c r="K961" s="225"/>
      <c r="L961" s="225"/>
      <c r="M961" s="226"/>
      <c r="N961" s="226"/>
      <c r="O961" s="257"/>
      <c r="P961" s="257"/>
      <c r="Q961" s="63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30.75" customHeight="1">
      <c r="A962" s="1"/>
      <c r="B962" s="109"/>
      <c r="C962" s="63"/>
      <c r="D962" s="63"/>
      <c r="E962" s="1"/>
      <c r="F962" s="63"/>
      <c r="G962" s="2"/>
      <c r="H962" s="224"/>
      <c r="I962" s="224"/>
      <c r="J962" s="224"/>
      <c r="K962" s="225"/>
      <c r="L962" s="225"/>
      <c r="M962" s="226"/>
      <c r="N962" s="226"/>
      <c r="O962" s="257"/>
      <c r="P962" s="257"/>
      <c r="Q962" s="63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30.75" customHeight="1">
      <c r="A963" s="1"/>
      <c r="B963" s="109"/>
      <c r="C963" s="63"/>
      <c r="D963" s="63"/>
      <c r="E963" s="1"/>
      <c r="F963" s="63"/>
      <c r="G963" s="2"/>
      <c r="H963" s="224"/>
      <c r="I963" s="224"/>
      <c r="J963" s="224"/>
      <c r="K963" s="225"/>
      <c r="L963" s="225"/>
      <c r="M963" s="226"/>
      <c r="N963" s="226"/>
      <c r="O963" s="257"/>
      <c r="P963" s="257"/>
      <c r="Q963" s="63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30.75" customHeight="1">
      <c r="A964" s="1"/>
      <c r="B964" s="109"/>
      <c r="C964" s="63"/>
      <c r="D964" s="63"/>
      <c r="E964" s="1"/>
      <c r="F964" s="63"/>
      <c r="G964" s="2"/>
      <c r="H964" s="224"/>
      <c r="I964" s="224"/>
      <c r="J964" s="224"/>
      <c r="K964" s="225"/>
      <c r="L964" s="225"/>
      <c r="M964" s="226"/>
      <c r="N964" s="226"/>
      <c r="O964" s="257"/>
      <c r="P964" s="257"/>
      <c r="Q964" s="63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30.75" customHeight="1">
      <c r="A965" s="1"/>
      <c r="B965" s="109"/>
      <c r="C965" s="63"/>
      <c r="D965" s="63"/>
      <c r="E965" s="1"/>
      <c r="F965" s="63"/>
      <c r="G965" s="2"/>
      <c r="H965" s="224"/>
      <c r="I965" s="224"/>
      <c r="J965" s="224"/>
      <c r="K965" s="225"/>
      <c r="L965" s="225"/>
      <c r="M965" s="226"/>
      <c r="N965" s="226"/>
      <c r="O965" s="257"/>
      <c r="P965" s="257"/>
      <c r="Q965" s="63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30.75" customHeight="1">
      <c r="A966" s="1"/>
      <c r="B966" s="109"/>
      <c r="C966" s="63"/>
      <c r="D966" s="63"/>
      <c r="E966" s="1"/>
      <c r="F966" s="63"/>
      <c r="G966" s="2"/>
      <c r="H966" s="224"/>
      <c r="I966" s="224"/>
      <c r="J966" s="224"/>
      <c r="K966" s="225"/>
      <c r="L966" s="225"/>
      <c r="M966" s="226"/>
      <c r="N966" s="226"/>
      <c r="O966" s="257"/>
      <c r="P966" s="257"/>
      <c r="Q966" s="63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30.75" customHeight="1">
      <c r="A967" s="1"/>
      <c r="B967" s="109"/>
      <c r="C967" s="63"/>
      <c r="D967" s="63"/>
      <c r="E967" s="1"/>
      <c r="F967" s="63"/>
      <c r="G967" s="2"/>
      <c r="H967" s="224"/>
      <c r="I967" s="224"/>
      <c r="J967" s="224"/>
      <c r="K967" s="225"/>
      <c r="L967" s="225"/>
      <c r="M967" s="226"/>
      <c r="N967" s="226"/>
      <c r="O967" s="257"/>
      <c r="P967" s="257"/>
      <c r="Q967" s="63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30.75" customHeight="1">
      <c r="A968" s="1"/>
      <c r="B968" s="109"/>
      <c r="C968" s="63"/>
      <c r="D968" s="63"/>
      <c r="E968" s="1"/>
      <c r="F968" s="63"/>
      <c r="G968" s="2"/>
      <c r="H968" s="224"/>
      <c r="I968" s="224"/>
      <c r="J968" s="224"/>
      <c r="K968" s="225"/>
      <c r="L968" s="225"/>
      <c r="M968" s="226"/>
      <c r="N968" s="226"/>
      <c r="O968" s="257"/>
      <c r="P968" s="257"/>
      <c r="Q968" s="63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30.75" customHeight="1">
      <c r="A969" s="1"/>
      <c r="B969" s="109"/>
      <c r="C969" s="63"/>
      <c r="D969" s="63"/>
      <c r="E969" s="1"/>
      <c r="F969" s="63"/>
      <c r="G969" s="2"/>
      <c r="H969" s="224"/>
      <c r="I969" s="224"/>
      <c r="J969" s="224"/>
      <c r="K969" s="225"/>
      <c r="L969" s="225"/>
      <c r="M969" s="226"/>
      <c r="N969" s="226"/>
      <c r="O969" s="257"/>
      <c r="P969" s="257"/>
      <c r="Q969" s="63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30.75" customHeight="1">
      <c r="A970" s="1"/>
      <c r="B970" s="109"/>
      <c r="C970" s="63"/>
      <c r="D970" s="63"/>
      <c r="E970" s="1"/>
      <c r="F970" s="63"/>
      <c r="G970" s="2"/>
      <c r="H970" s="224"/>
      <c r="I970" s="224"/>
      <c r="J970" s="224"/>
      <c r="K970" s="225"/>
      <c r="L970" s="225"/>
      <c r="M970" s="226"/>
      <c r="N970" s="226"/>
      <c r="O970" s="257"/>
      <c r="P970" s="257"/>
      <c r="Q970" s="63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30.75" customHeight="1">
      <c r="A971" s="1"/>
      <c r="B971" s="109"/>
      <c r="C971" s="63"/>
      <c r="D971" s="63"/>
      <c r="E971" s="1"/>
      <c r="F971" s="63"/>
      <c r="G971" s="2"/>
      <c r="H971" s="224"/>
      <c r="I971" s="224"/>
      <c r="J971" s="224"/>
      <c r="K971" s="225"/>
      <c r="L971" s="225"/>
      <c r="M971" s="226"/>
      <c r="N971" s="226"/>
      <c r="O971" s="257"/>
      <c r="P971" s="257"/>
      <c r="Q971" s="63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30.75" customHeight="1">
      <c r="A972" s="1"/>
      <c r="B972" s="109"/>
      <c r="C972" s="63"/>
      <c r="D972" s="63"/>
      <c r="E972" s="1"/>
      <c r="F972" s="63"/>
      <c r="G972" s="2"/>
      <c r="H972" s="224"/>
      <c r="I972" s="224"/>
      <c r="J972" s="224"/>
      <c r="K972" s="225"/>
      <c r="L972" s="225"/>
      <c r="M972" s="226"/>
      <c r="N972" s="226"/>
      <c r="O972" s="257"/>
      <c r="P972" s="257"/>
      <c r="Q972" s="63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30.75" customHeight="1">
      <c r="A973" s="1"/>
      <c r="B973" s="109"/>
      <c r="C973" s="63"/>
      <c r="D973" s="63"/>
      <c r="E973" s="1"/>
      <c r="F973" s="63"/>
      <c r="G973" s="2"/>
      <c r="H973" s="224"/>
      <c r="I973" s="224"/>
      <c r="J973" s="224"/>
      <c r="K973" s="225"/>
      <c r="L973" s="225"/>
      <c r="M973" s="226"/>
      <c r="N973" s="226"/>
      <c r="O973" s="257"/>
      <c r="P973" s="257"/>
      <c r="Q973" s="63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30.75" customHeight="1">
      <c r="A974" s="1"/>
      <c r="B974" s="109"/>
      <c r="C974" s="63"/>
      <c r="D974" s="63"/>
      <c r="E974" s="1"/>
      <c r="F974" s="63"/>
      <c r="G974" s="2"/>
      <c r="H974" s="224"/>
      <c r="I974" s="224"/>
      <c r="J974" s="224"/>
      <c r="K974" s="225"/>
      <c r="L974" s="225"/>
      <c r="M974" s="226"/>
      <c r="N974" s="226"/>
      <c r="O974" s="257"/>
      <c r="P974" s="257"/>
      <c r="Q974" s="63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30.75" customHeight="1">
      <c r="A975" s="1"/>
      <c r="B975" s="109"/>
      <c r="C975" s="63"/>
      <c r="D975" s="63"/>
      <c r="E975" s="1"/>
      <c r="F975" s="63"/>
      <c r="G975" s="2"/>
      <c r="H975" s="224"/>
      <c r="I975" s="224"/>
      <c r="J975" s="224"/>
      <c r="K975" s="225"/>
      <c r="L975" s="225"/>
      <c r="M975" s="226"/>
      <c r="N975" s="226"/>
      <c r="O975" s="257"/>
      <c r="P975" s="257"/>
      <c r="Q975" s="63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30.75" customHeight="1">
      <c r="A976" s="1"/>
      <c r="B976" s="109"/>
      <c r="C976" s="63"/>
      <c r="D976" s="63"/>
      <c r="E976" s="1"/>
      <c r="F976" s="63"/>
      <c r="G976" s="2"/>
      <c r="H976" s="224"/>
      <c r="I976" s="224"/>
      <c r="J976" s="224"/>
      <c r="K976" s="225"/>
      <c r="L976" s="225"/>
      <c r="M976" s="226"/>
      <c r="N976" s="226"/>
      <c r="O976" s="257"/>
      <c r="P976" s="257"/>
      <c r="Q976" s="63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30.75" customHeight="1">
      <c r="A977" s="1"/>
      <c r="B977" s="109"/>
      <c r="C977" s="63"/>
      <c r="D977" s="63"/>
      <c r="E977" s="1"/>
      <c r="F977" s="63"/>
      <c r="G977" s="2"/>
      <c r="H977" s="224"/>
      <c r="I977" s="224"/>
      <c r="J977" s="224"/>
      <c r="K977" s="225"/>
      <c r="L977" s="225"/>
      <c r="M977" s="226"/>
      <c r="N977" s="226"/>
      <c r="O977" s="257"/>
      <c r="P977" s="257"/>
      <c r="Q977" s="63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30.75" customHeight="1">
      <c r="A978" s="1"/>
      <c r="B978" s="109"/>
      <c r="C978" s="63"/>
      <c r="D978" s="63"/>
      <c r="E978" s="1"/>
      <c r="F978" s="63"/>
      <c r="G978" s="2"/>
      <c r="H978" s="224"/>
      <c r="I978" s="224"/>
      <c r="J978" s="224"/>
      <c r="K978" s="225"/>
      <c r="L978" s="225"/>
      <c r="M978" s="226"/>
      <c r="N978" s="226"/>
      <c r="O978" s="257"/>
      <c r="P978" s="257"/>
      <c r="Q978" s="63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30.75" customHeight="1">
      <c r="A979" s="1"/>
      <c r="B979" s="109"/>
      <c r="C979" s="63"/>
      <c r="D979" s="63"/>
      <c r="E979" s="1"/>
      <c r="F979" s="63"/>
      <c r="G979" s="2"/>
      <c r="H979" s="224"/>
      <c r="I979" s="224"/>
      <c r="J979" s="224"/>
      <c r="K979" s="225"/>
      <c r="L979" s="225"/>
      <c r="M979" s="226"/>
      <c r="N979" s="226"/>
      <c r="O979" s="257"/>
      <c r="P979" s="257"/>
      <c r="Q979" s="63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30.75" customHeight="1">
      <c r="A980" s="1"/>
      <c r="B980" s="109"/>
      <c r="C980" s="63"/>
      <c r="D980" s="63"/>
      <c r="E980" s="1"/>
      <c r="F980" s="63"/>
      <c r="G980" s="2"/>
      <c r="H980" s="224"/>
      <c r="I980" s="224"/>
      <c r="J980" s="224"/>
      <c r="K980" s="225"/>
      <c r="L980" s="225"/>
      <c r="M980" s="226"/>
      <c r="N980" s="226"/>
      <c r="O980" s="257"/>
      <c r="P980" s="257"/>
      <c r="Q980" s="63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30.75" customHeight="1">
      <c r="A981" s="1"/>
      <c r="B981" s="109"/>
      <c r="C981" s="63"/>
      <c r="D981" s="63"/>
      <c r="E981" s="1"/>
      <c r="F981" s="63"/>
      <c r="G981" s="2"/>
      <c r="H981" s="224"/>
      <c r="I981" s="224"/>
      <c r="J981" s="224"/>
      <c r="K981" s="225"/>
      <c r="L981" s="225"/>
      <c r="M981" s="226"/>
      <c r="N981" s="226"/>
      <c r="O981" s="257"/>
      <c r="P981" s="257"/>
      <c r="Q981" s="63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30.75" customHeight="1">
      <c r="A982" s="1"/>
      <c r="B982" s="109"/>
      <c r="C982" s="63"/>
      <c r="D982" s="63"/>
      <c r="E982" s="1"/>
      <c r="F982" s="63"/>
      <c r="G982" s="2"/>
      <c r="H982" s="224"/>
      <c r="I982" s="224"/>
      <c r="J982" s="224"/>
      <c r="K982" s="225"/>
      <c r="L982" s="225"/>
      <c r="M982" s="226"/>
      <c r="N982" s="226"/>
      <c r="O982" s="257"/>
      <c r="P982" s="257"/>
      <c r="Q982" s="63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30.75" customHeight="1">
      <c r="A983" s="1"/>
      <c r="B983" s="109"/>
      <c r="C983" s="63"/>
      <c r="D983" s="63"/>
      <c r="E983" s="1"/>
      <c r="F983" s="63"/>
      <c r="G983" s="2"/>
      <c r="H983" s="224"/>
      <c r="I983" s="224"/>
      <c r="J983" s="224"/>
      <c r="K983" s="225"/>
      <c r="L983" s="225"/>
      <c r="M983" s="226"/>
      <c r="N983" s="226"/>
      <c r="O983" s="257"/>
      <c r="P983" s="257"/>
      <c r="Q983" s="63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30.75" customHeight="1">
      <c r="A984" s="1"/>
      <c r="B984" s="109"/>
      <c r="C984" s="63"/>
      <c r="D984" s="63"/>
      <c r="E984" s="1"/>
      <c r="F984" s="63"/>
      <c r="G984" s="2"/>
      <c r="H984" s="224"/>
      <c r="I984" s="224"/>
      <c r="J984" s="224"/>
      <c r="K984" s="225"/>
      <c r="L984" s="225"/>
      <c r="M984" s="226"/>
      <c r="N984" s="226"/>
      <c r="O984" s="257"/>
      <c r="P984" s="257"/>
      <c r="Q984" s="63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30.75" customHeight="1">
      <c r="A985" s="1"/>
      <c r="B985" s="109"/>
      <c r="C985" s="63"/>
      <c r="D985" s="63"/>
      <c r="E985" s="1"/>
      <c r="F985" s="63"/>
      <c r="G985" s="2"/>
      <c r="H985" s="224"/>
      <c r="I985" s="224"/>
      <c r="J985" s="224"/>
      <c r="K985" s="225"/>
      <c r="L985" s="225"/>
      <c r="M985" s="226"/>
      <c r="N985" s="226"/>
      <c r="O985" s="257"/>
      <c r="P985" s="257"/>
      <c r="Q985" s="63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30.75" customHeight="1">
      <c r="A986" s="1"/>
      <c r="B986" s="109"/>
      <c r="C986" s="63"/>
      <c r="D986" s="63"/>
      <c r="E986" s="1"/>
      <c r="F986" s="63"/>
      <c r="G986" s="2"/>
      <c r="H986" s="224"/>
      <c r="I986" s="224"/>
      <c r="J986" s="224"/>
      <c r="K986" s="225"/>
      <c r="L986" s="225"/>
      <c r="M986" s="226"/>
      <c r="N986" s="226"/>
      <c r="O986" s="257"/>
      <c r="P986" s="257"/>
      <c r="Q986" s="63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30.75" customHeight="1">
      <c r="A987" s="1"/>
      <c r="B987" s="109"/>
      <c r="C987" s="63"/>
      <c r="D987" s="63"/>
      <c r="E987" s="1"/>
      <c r="F987" s="63"/>
      <c r="G987" s="2"/>
      <c r="H987" s="224"/>
      <c r="I987" s="224"/>
      <c r="J987" s="224"/>
      <c r="K987" s="225"/>
      <c r="L987" s="225"/>
      <c r="M987" s="226"/>
      <c r="N987" s="226"/>
      <c r="O987" s="257"/>
      <c r="P987" s="257"/>
      <c r="Q987" s="63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30.75" customHeight="1">
      <c r="A988" s="1"/>
      <c r="B988" s="109"/>
      <c r="C988" s="63"/>
      <c r="D988" s="63"/>
      <c r="E988" s="1"/>
      <c r="F988" s="63"/>
      <c r="G988" s="2"/>
      <c r="H988" s="224"/>
      <c r="I988" s="224"/>
      <c r="J988" s="224"/>
      <c r="K988" s="225"/>
      <c r="L988" s="225"/>
      <c r="M988" s="226"/>
      <c r="N988" s="226"/>
      <c r="O988" s="257"/>
      <c r="P988" s="257"/>
      <c r="Q988" s="63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30.75" customHeight="1">
      <c r="A989" s="1"/>
      <c r="B989" s="109"/>
      <c r="C989" s="63"/>
      <c r="D989" s="63"/>
      <c r="E989" s="1"/>
      <c r="F989" s="63"/>
      <c r="G989" s="2"/>
      <c r="H989" s="224"/>
      <c r="I989" s="224"/>
      <c r="J989" s="224"/>
      <c r="K989" s="225"/>
      <c r="L989" s="225"/>
      <c r="M989" s="226"/>
      <c r="N989" s="226"/>
      <c r="O989" s="257"/>
      <c r="P989" s="257"/>
      <c r="Q989" s="63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30.75" customHeight="1">
      <c r="A990" s="1"/>
      <c r="B990" s="109"/>
      <c r="C990" s="63"/>
      <c r="D990" s="63"/>
      <c r="E990" s="1"/>
      <c r="F990" s="63"/>
      <c r="G990" s="2"/>
      <c r="H990" s="224"/>
      <c r="I990" s="224"/>
      <c r="J990" s="224"/>
      <c r="K990" s="225"/>
      <c r="L990" s="225"/>
      <c r="M990" s="226"/>
      <c r="N990" s="226"/>
      <c r="O990" s="257"/>
      <c r="P990" s="257"/>
      <c r="Q990" s="63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30.75" customHeight="1">
      <c r="A991" s="1"/>
      <c r="B991" s="109"/>
      <c r="C991" s="63"/>
      <c r="D991" s="63"/>
      <c r="E991" s="1"/>
      <c r="F991" s="63"/>
      <c r="G991" s="2"/>
      <c r="H991" s="224"/>
      <c r="I991" s="224"/>
      <c r="J991" s="224"/>
      <c r="K991" s="225"/>
      <c r="L991" s="225"/>
      <c r="M991" s="226"/>
      <c r="N991" s="226"/>
      <c r="O991" s="257"/>
      <c r="P991" s="257"/>
      <c r="Q991" s="63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30.75" customHeight="1">
      <c r="A992" s="1"/>
      <c r="B992" s="109"/>
      <c r="C992" s="63"/>
      <c r="D992" s="63"/>
      <c r="E992" s="1"/>
      <c r="F992" s="63"/>
      <c r="G992" s="2"/>
      <c r="H992" s="224"/>
      <c r="I992" s="224"/>
      <c r="J992" s="224"/>
      <c r="K992" s="225"/>
      <c r="L992" s="225"/>
      <c r="M992" s="226"/>
      <c r="N992" s="226"/>
      <c r="O992" s="257"/>
      <c r="P992" s="257"/>
      <c r="Q992" s="63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30.75" customHeight="1">
      <c r="A993" s="1"/>
      <c r="B993" s="109"/>
      <c r="C993" s="63"/>
      <c r="D993" s="63"/>
      <c r="E993" s="1"/>
      <c r="F993" s="63"/>
      <c r="G993" s="2"/>
      <c r="H993" s="224"/>
      <c r="I993" s="224"/>
      <c r="J993" s="224"/>
      <c r="K993" s="225"/>
      <c r="L993" s="225"/>
      <c r="M993" s="226"/>
      <c r="N993" s="226"/>
      <c r="O993" s="257"/>
      <c r="P993" s="257"/>
      <c r="Q993" s="63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30.75" customHeight="1">
      <c r="A994" s="1"/>
      <c r="B994" s="109"/>
      <c r="C994" s="63"/>
      <c r="D994" s="63"/>
      <c r="E994" s="1"/>
      <c r="F994" s="63"/>
      <c r="G994" s="2"/>
      <c r="H994" s="224"/>
      <c r="I994" s="224"/>
      <c r="J994" s="224"/>
      <c r="K994" s="225"/>
      <c r="L994" s="225"/>
      <c r="M994" s="226"/>
      <c r="N994" s="226"/>
      <c r="O994" s="257"/>
      <c r="P994" s="257"/>
      <c r="Q994" s="63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30.75" customHeight="1">
      <c r="A995" s="1"/>
      <c r="B995" s="109"/>
      <c r="C995" s="63"/>
      <c r="D995" s="63"/>
      <c r="E995" s="1"/>
      <c r="F995" s="63"/>
      <c r="G995" s="2"/>
      <c r="H995" s="224"/>
      <c r="I995" s="224"/>
      <c r="J995" s="224"/>
      <c r="K995" s="225"/>
      <c r="L995" s="225"/>
      <c r="M995" s="226"/>
      <c r="N995" s="226"/>
      <c r="O995" s="257"/>
      <c r="P995" s="257"/>
      <c r="Q995" s="63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30.75" customHeight="1">
      <c r="A996" s="1"/>
      <c r="B996" s="109"/>
      <c r="C996" s="63"/>
      <c r="D996" s="63"/>
      <c r="E996" s="1"/>
      <c r="F996" s="63"/>
      <c r="G996" s="2"/>
      <c r="H996" s="224"/>
      <c r="I996" s="224"/>
      <c r="J996" s="224"/>
      <c r="K996" s="225"/>
      <c r="L996" s="225"/>
      <c r="M996" s="226"/>
      <c r="N996" s="226"/>
      <c r="O996" s="257"/>
      <c r="P996" s="257"/>
      <c r="Q996" s="63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30.75" customHeight="1">
      <c r="A997" s="1"/>
      <c r="B997" s="109"/>
      <c r="C997" s="63"/>
      <c r="D997" s="63"/>
      <c r="E997" s="1"/>
      <c r="F997" s="63"/>
      <c r="G997" s="2"/>
      <c r="H997" s="224"/>
      <c r="I997" s="224"/>
      <c r="J997" s="224"/>
      <c r="K997" s="225"/>
      <c r="L997" s="225"/>
      <c r="M997" s="226"/>
      <c r="N997" s="226"/>
      <c r="O997" s="257"/>
      <c r="P997" s="257"/>
      <c r="Q997" s="63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30.75" customHeight="1">
      <c r="A998" s="1"/>
      <c r="B998" s="109"/>
      <c r="C998" s="63"/>
      <c r="D998" s="63"/>
      <c r="E998" s="1"/>
      <c r="F998" s="63"/>
      <c r="G998" s="2"/>
      <c r="H998" s="224"/>
      <c r="I998" s="224"/>
      <c r="J998" s="224"/>
      <c r="K998" s="225"/>
      <c r="L998" s="225"/>
      <c r="M998" s="226"/>
      <c r="N998" s="226"/>
      <c r="O998" s="257"/>
      <c r="P998" s="257"/>
      <c r="Q998" s="63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30.75" customHeight="1">
      <c r="A999" s="1"/>
      <c r="B999" s="109"/>
      <c r="C999" s="63"/>
      <c r="D999" s="63"/>
      <c r="E999" s="1"/>
      <c r="F999" s="63"/>
      <c r="G999" s="2"/>
      <c r="H999" s="224"/>
      <c r="I999" s="224"/>
      <c r="J999" s="224"/>
      <c r="K999" s="225"/>
      <c r="L999" s="225"/>
      <c r="M999" s="226"/>
      <c r="N999" s="226"/>
      <c r="O999" s="257"/>
      <c r="P999" s="257"/>
      <c r="Q999" s="63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30.75" customHeight="1">
      <c r="A1000" s="1"/>
      <c r="B1000" s="109"/>
      <c r="C1000" s="63"/>
      <c r="D1000" s="63"/>
      <c r="E1000" s="1"/>
      <c r="F1000" s="63"/>
      <c r="G1000" s="2"/>
      <c r="H1000" s="224"/>
      <c r="I1000" s="224"/>
      <c r="J1000" s="224"/>
      <c r="K1000" s="225"/>
      <c r="L1000" s="225"/>
      <c r="M1000" s="226"/>
      <c r="N1000" s="226"/>
      <c r="O1000" s="257"/>
      <c r="P1000" s="257"/>
      <c r="Q1000" s="63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30.75" customHeight="1">
      <c r="A1001" s="1"/>
      <c r="B1001" s="109"/>
      <c r="C1001" s="63"/>
      <c r="D1001" s="63"/>
      <c r="E1001" s="1"/>
      <c r="F1001" s="63"/>
      <c r="G1001" s="2"/>
      <c r="H1001" s="224"/>
      <c r="I1001" s="224"/>
      <c r="J1001" s="224"/>
      <c r="K1001" s="225"/>
      <c r="L1001" s="225"/>
      <c r="M1001" s="226"/>
      <c r="N1001" s="226"/>
      <c r="O1001" s="257"/>
      <c r="P1001" s="257"/>
      <c r="Q1001" s="63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ht="30.75" customHeight="1">
      <c r="A1002" s="1"/>
      <c r="B1002" s="109"/>
      <c r="C1002" s="63"/>
      <c r="D1002" s="63"/>
      <c r="E1002" s="1"/>
      <c r="F1002" s="63"/>
      <c r="G1002" s="2"/>
      <c r="H1002" s="224"/>
      <c r="I1002" s="224"/>
      <c r="J1002" s="224"/>
      <c r="K1002" s="225"/>
      <c r="L1002" s="225"/>
      <c r="M1002" s="226"/>
      <c r="N1002" s="226"/>
      <c r="O1002" s="257"/>
      <c r="P1002" s="257"/>
      <c r="Q1002" s="63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ht="30.75" customHeight="1">
      <c r="A1003" s="1"/>
      <c r="B1003" s="109"/>
      <c r="C1003" s="63"/>
      <c r="D1003" s="63"/>
      <c r="E1003" s="1"/>
      <c r="F1003" s="63"/>
      <c r="G1003" s="2"/>
      <c r="H1003" s="224"/>
      <c r="I1003" s="224"/>
      <c r="J1003" s="224"/>
      <c r="K1003" s="225"/>
      <c r="L1003" s="225"/>
      <c r="M1003" s="226"/>
      <c r="N1003" s="226"/>
      <c r="O1003" s="257"/>
      <c r="P1003" s="257"/>
      <c r="Q1003" s="63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ht="30.75" customHeight="1">
      <c r="A1004" s="1"/>
      <c r="B1004" s="109"/>
      <c r="C1004" s="63"/>
      <c r="D1004" s="63"/>
      <c r="E1004" s="1"/>
      <c r="F1004" s="63"/>
      <c r="G1004" s="2"/>
      <c r="H1004" s="224"/>
      <c r="I1004" s="224"/>
      <c r="J1004" s="224"/>
      <c r="K1004" s="225"/>
      <c r="L1004" s="225"/>
      <c r="M1004" s="226"/>
      <c r="N1004" s="226"/>
      <c r="O1004" s="257"/>
      <c r="P1004" s="257"/>
      <c r="Q1004" s="63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ht="30.75" customHeight="1">
      <c r="A1005" s="1"/>
      <c r="B1005" s="109"/>
      <c r="C1005" s="63"/>
      <c r="D1005" s="63"/>
      <c r="E1005" s="1"/>
      <c r="F1005" s="63"/>
      <c r="G1005" s="2"/>
      <c r="H1005" s="224"/>
      <c r="I1005" s="224"/>
      <c r="J1005" s="224"/>
      <c r="K1005" s="225"/>
      <c r="L1005" s="225"/>
      <c r="M1005" s="226"/>
      <c r="N1005" s="226"/>
      <c r="O1005" s="257"/>
      <c r="P1005" s="257"/>
      <c r="Q1005" s="63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ht="30.75" customHeight="1">
      <c r="A1006" s="1"/>
      <c r="B1006" s="109"/>
      <c r="C1006" s="63"/>
      <c r="D1006" s="63"/>
      <c r="E1006" s="1"/>
      <c r="F1006" s="63"/>
      <c r="G1006" s="2"/>
      <c r="H1006" s="224"/>
      <c r="I1006" s="224"/>
      <c r="J1006" s="224"/>
      <c r="K1006" s="225"/>
      <c r="L1006" s="225"/>
      <c r="M1006" s="226"/>
      <c r="N1006" s="226"/>
      <c r="O1006" s="257"/>
      <c r="P1006" s="257"/>
      <c r="Q1006" s="63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ht="30.75" customHeight="1">
      <c r="A1007" s="1"/>
      <c r="B1007" s="109"/>
      <c r="C1007" s="63"/>
      <c r="D1007" s="63"/>
      <c r="E1007" s="1"/>
      <c r="F1007" s="63"/>
      <c r="G1007" s="2"/>
      <c r="H1007" s="224"/>
      <c r="I1007" s="224"/>
      <c r="J1007" s="224"/>
      <c r="K1007" s="225"/>
      <c r="L1007" s="225"/>
      <c r="M1007" s="226"/>
      <c r="N1007" s="226"/>
      <c r="O1007" s="257"/>
      <c r="P1007" s="257"/>
      <c r="Q1007" s="63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ht="30.75" customHeight="1">
      <c r="A1008" s="1"/>
      <c r="B1008" s="109"/>
      <c r="C1008" s="63"/>
      <c r="D1008" s="63"/>
      <c r="E1008" s="1"/>
      <c r="F1008" s="63"/>
      <c r="G1008" s="2"/>
      <c r="H1008" s="224"/>
      <c r="I1008" s="224"/>
      <c r="J1008" s="224"/>
      <c r="K1008" s="225"/>
      <c r="L1008" s="225"/>
      <c r="M1008" s="226"/>
      <c r="N1008" s="226"/>
      <c r="O1008" s="257"/>
      <c r="P1008" s="257"/>
      <c r="Q1008" s="63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ht="30.75" customHeight="1">
      <c r="A1009" s="1"/>
      <c r="B1009" s="109"/>
      <c r="C1009" s="63"/>
      <c r="D1009" s="63"/>
      <c r="E1009" s="1"/>
      <c r="F1009" s="63"/>
      <c r="G1009" s="2"/>
      <c r="H1009" s="224"/>
      <c r="I1009" s="224"/>
      <c r="J1009" s="224"/>
      <c r="K1009" s="225"/>
      <c r="L1009" s="225"/>
      <c r="M1009" s="226"/>
      <c r="N1009" s="226"/>
      <c r="O1009" s="257"/>
      <c r="P1009" s="257"/>
      <c r="Q1009" s="63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ht="30.75" customHeight="1">
      <c r="A1010" s="1"/>
      <c r="B1010" s="109"/>
      <c r="C1010" s="63"/>
      <c r="D1010" s="63"/>
      <c r="E1010" s="1"/>
      <c r="F1010" s="63"/>
      <c r="G1010" s="2"/>
      <c r="H1010" s="224"/>
      <c r="I1010" s="224"/>
      <c r="J1010" s="224"/>
      <c r="K1010" s="225"/>
      <c r="L1010" s="225"/>
      <c r="M1010" s="226"/>
      <c r="N1010" s="226"/>
      <c r="O1010" s="257"/>
      <c r="P1010" s="257"/>
      <c r="Q1010" s="63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ht="30.75" customHeight="1">
      <c r="A1011" s="1"/>
      <c r="B1011" s="109"/>
      <c r="C1011" s="63"/>
      <c r="D1011" s="63"/>
      <c r="E1011" s="1"/>
      <c r="F1011" s="63"/>
      <c r="G1011" s="2"/>
      <c r="H1011" s="224"/>
      <c r="I1011" s="224"/>
      <c r="J1011" s="224"/>
      <c r="K1011" s="225"/>
      <c r="L1011" s="225"/>
      <c r="M1011" s="226"/>
      <c r="N1011" s="226"/>
      <c r="O1011" s="257"/>
      <c r="P1011" s="257"/>
      <c r="Q1011" s="63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ht="30.75" customHeight="1">
      <c r="A1012" s="1"/>
      <c r="B1012" s="109"/>
      <c r="C1012" s="63"/>
      <c r="D1012" s="63"/>
      <c r="E1012" s="1"/>
      <c r="F1012" s="63"/>
      <c r="G1012" s="2"/>
      <c r="H1012" s="224"/>
      <c r="I1012" s="224"/>
      <c r="J1012" s="224"/>
      <c r="K1012" s="225"/>
      <c r="L1012" s="225"/>
      <c r="M1012" s="226"/>
      <c r="N1012" s="226"/>
      <c r="O1012" s="257"/>
      <c r="P1012" s="257"/>
      <c r="Q1012" s="63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ht="30.75" customHeight="1">
      <c r="A1013" s="1"/>
      <c r="B1013" s="109"/>
      <c r="C1013" s="63"/>
      <c r="D1013" s="63"/>
      <c r="E1013" s="1"/>
      <c r="F1013" s="63"/>
      <c r="G1013" s="2"/>
      <c r="H1013" s="224"/>
      <c r="I1013" s="224"/>
      <c r="J1013" s="224"/>
      <c r="K1013" s="225"/>
      <c r="L1013" s="225"/>
      <c r="M1013" s="226"/>
      <c r="N1013" s="226"/>
      <c r="O1013" s="257"/>
      <c r="P1013" s="257"/>
      <c r="Q1013" s="63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ht="30.75" customHeight="1">
      <c r="A1014" s="1"/>
      <c r="B1014" s="109"/>
      <c r="C1014" s="63"/>
      <c r="D1014" s="63"/>
      <c r="E1014" s="1"/>
      <c r="F1014" s="63"/>
      <c r="G1014" s="2"/>
      <c r="H1014" s="224"/>
      <c r="I1014" s="224"/>
      <c r="J1014" s="224"/>
      <c r="K1014" s="225"/>
      <c r="L1014" s="225"/>
      <c r="M1014" s="226"/>
      <c r="N1014" s="226"/>
      <c r="O1014" s="257"/>
      <c r="P1014" s="257"/>
      <c r="Q1014" s="63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ht="30.75" customHeight="1">
      <c r="A1015" s="1"/>
      <c r="B1015" s="109"/>
      <c r="C1015" s="63"/>
      <c r="D1015" s="63"/>
      <c r="E1015" s="1"/>
      <c r="F1015" s="63"/>
      <c r="G1015" s="2"/>
      <c r="H1015" s="224"/>
      <c r="I1015" s="224"/>
      <c r="J1015" s="224"/>
      <c r="K1015" s="225"/>
      <c r="L1015" s="225"/>
      <c r="M1015" s="226"/>
      <c r="N1015" s="226"/>
      <c r="O1015" s="257"/>
      <c r="P1015" s="257"/>
      <c r="Q1015" s="63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ht="30.75" customHeight="1">
      <c r="A1016" s="1"/>
      <c r="B1016" s="109"/>
      <c r="C1016" s="63"/>
      <c r="D1016" s="63"/>
      <c r="E1016" s="1"/>
      <c r="F1016" s="63"/>
      <c r="G1016" s="2"/>
      <c r="H1016" s="224"/>
      <c r="I1016" s="224"/>
      <c r="J1016" s="224"/>
      <c r="K1016" s="225"/>
      <c r="L1016" s="225"/>
      <c r="M1016" s="226"/>
      <c r="N1016" s="226"/>
      <c r="O1016" s="257"/>
      <c r="P1016" s="257"/>
      <c r="Q1016" s="63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ht="30.75" customHeight="1">
      <c r="A1017" s="1"/>
      <c r="B1017" s="109"/>
      <c r="C1017" s="63"/>
      <c r="D1017" s="63"/>
      <c r="E1017" s="1"/>
      <c r="F1017" s="63"/>
      <c r="G1017" s="2"/>
      <c r="H1017" s="224"/>
      <c r="I1017" s="224"/>
      <c r="J1017" s="224"/>
      <c r="K1017" s="225"/>
      <c r="L1017" s="225"/>
      <c r="M1017" s="226"/>
      <c r="N1017" s="226"/>
      <c r="O1017" s="257"/>
      <c r="P1017" s="257"/>
      <c r="Q1017" s="63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ht="30.75" customHeight="1">
      <c r="A1018" s="1"/>
      <c r="B1018" s="109"/>
      <c r="C1018" s="63"/>
      <c r="D1018" s="63"/>
      <c r="E1018" s="1"/>
      <c r="F1018" s="63"/>
      <c r="G1018" s="2"/>
      <c r="H1018" s="224"/>
      <c r="I1018" s="224"/>
      <c r="J1018" s="224"/>
      <c r="K1018" s="225"/>
      <c r="L1018" s="225"/>
      <c r="M1018" s="226"/>
      <c r="N1018" s="226"/>
      <c r="O1018" s="257"/>
      <c r="P1018" s="257"/>
      <c r="Q1018" s="63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ht="30.75" customHeight="1">
      <c r="A1019" s="1"/>
      <c r="B1019" s="109"/>
      <c r="C1019" s="63"/>
      <c r="D1019" s="63"/>
      <c r="E1019" s="1"/>
      <c r="F1019" s="63"/>
      <c r="G1019" s="2"/>
      <c r="H1019" s="224"/>
      <c r="I1019" s="224"/>
      <c r="J1019" s="224"/>
      <c r="K1019" s="225"/>
      <c r="L1019" s="225"/>
      <c r="M1019" s="226"/>
      <c r="N1019" s="226"/>
      <c r="O1019" s="257"/>
      <c r="P1019" s="257"/>
      <c r="Q1019" s="63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ht="30.75" customHeight="1">
      <c r="A1020" s="1"/>
      <c r="B1020" s="109"/>
      <c r="C1020" s="63"/>
      <c r="D1020" s="63"/>
      <c r="E1020" s="1"/>
      <c r="F1020" s="63"/>
      <c r="G1020" s="2"/>
      <c r="H1020" s="224"/>
      <c r="I1020" s="224"/>
      <c r="J1020" s="224"/>
      <c r="K1020" s="225"/>
      <c r="L1020" s="225"/>
      <c r="M1020" s="226"/>
      <c r="N1020" s="226"/>
      <c r="O1020" s="257"/>
      <c r="P1020" s="257"/>
      <c r="Q1020" s="63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ht="30.75" customHeight="1">
      <c r="A1021" s="1"/>
      <c r="B1021" s="109"/>
      <c r="C1021" s="63"/>
      <c r="D1021" s="63"/>
      <c r="E1021" s="1"/>
      <c r="F1021" s="63"/>
      <c r="G1021" s="2"/>
      <c r="H1021" s="224"/>
      <c r="I1021" s="224"/>
      <c r="J1021" s="224"/>
      <c r="K1021" s="225"/>
      <c r="L1021" s="225"/>
      <c r="M1021" s="226"/>
      <c r="N1021" s="226"/>
      <c r="O1021" s="257"/>
      <c r="P1021" s="257"/>
      <c r="Q1021" s="63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 ht="30.75" customHeight="1">
      <c r="A1022" s="1"/>
      <c r="B1022" s="109"/>
      <c r="C1022" s="63"/>
      <c r="D1022" s="63"/>
      <c r="E1022" s="1"/>
      <c r="F1022" s="63"/>
      <c r="G1022" s="2"/>
      <c r="H1022" s="224"/>
      <c r="I1022" s="224"/>
      <c r="J1022" s="224"/>
      <c r="K1022" s="225"/>
      <c r="L1022" s="225"/>
      <c r="M1022" s="226"/>
      <c r="N1022" s="226"/>
      <c r="O1022" s="257"/>
      <c r="P1022" s="257"/>
      <c r="Q1022" s="63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 ht="30.75" customHeight="1">
      <c r="A1023" s="1"/>
      <c r="B1023" s="109"/>
      <c r="C1023" s="63"/>
      <c r="D1023" s="63"/>
      <c r="E1023" s="1"/>
      <c r="F1023" s="63"/>
      <c r="G1023" s="2"/>
      <c r="H1023" s="224"/>
      <c r="I1023" s="224"/>
      <c r="J1023" s="224"/>
      <c r="K1023" s="225"/>
      <c r="L1023" s="225"/>
      <c r="M1023" s="226"/>
      <c r="N1023" s="226"/>
      <c r="O1023" s="257"/>
      <c r="P1023" s="257"/>
      <c r="Q1023" s="63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 ht="30.75" customHeight="1">
      <c r="A1024" s="1"/>
      <c r="B1024" s="109"/>
      <c r="C1024" s="63"/>
      <c r="D1024" s="63"/>
      <c r="E1024" s="1"/>
      <c r="F1024" s="63"/>
      <c r="G1024" s="2"/>
      <c r="H1024" s="224"/>
      <c r="I1024" s="224"/>
      <c r="J1024" s="224"/>
      <c r="K1024" s="225"/>
      <c r="L1024" s="225"/>
      <c r="M1024" s="226"/>
      <c r="N1024" s="226"/>
      <c r="O1024" s="257"/>
      <c r="P1024" s="257"/>
      <c r="Q1024" s="63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 ht="30.75" customHeight="1">
      <c r="A1025" s="1"/>
      <c r="B1025" s="109"/>
      <c r="C1025" s="63"/>
      <c r="D1025" s="63"/>
      <c r="E1025" s="1"/>
      <c r="F1025" s="63"/>
      <c r="G1025" s="2"/>
      <c r="H1025" s="224"/>
      <c r="I1025" s="224"/>
      <c r="J1025" s="224"/>
      <c r="K1025" s="225"/>
      <c r="L1025" s="225"/>
      <c r="M1025" s="226"/>
      <c r="N1025" s="226"/>
      <c r="O1025" s="257"/>
      <c r="P1025" s="257"/>
      <c r="Q1025" s="63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 ht="30.75" customHeight="1">
      <c r="A1026" s="1"/>
      <c r="B1026" s="109"/>
      <c r="C1026" s="63"/>
      <c r="D1026" s="63"/>
      <c r="E1026" s="1"/>
      <c r="F1026" s="63"/>
      <c r="G1026" s="2"/>
      <c r="H1026" s="224"/>
      <c r="I1026" s="224"/>
      <c r="J1026" s="224"/>
      <c r="K1026" s="225"/>
      <c r="L1026" s="225"/>
      <c r="M1026" s="226"/>
      <c r="N1026" s="226"/>
      <c r="O1026" s="257"/>
      <c r="P1026" s="257"/>
      <c r="Q1026" s="63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 ht="30.75" customHeight="1">
      <c r="A1027" s="1"/>
      <c r="B1027" s="109"/>
      <c r="C1027" s="63"/>
      <c r="D1027" s="63"/>
      <c r="E1027" s="1"/>
      <c r="F1027" s="63"/>
      <c r="G1027" s="2"/>
      <c r="H1027" s="224"/>
      <c r="I1027" s="224"/>
      <c r="J1027" s="224"/>
      <c r="K1027" s="225"/>
      <c r="L1027" s="225"/>
      <c r="M1027" s="226"/>
      <c r="N1027" s="226"/>
      <c r="O1027" s="257"/>
      <c r="P1027" s="257"/>
      <c r="Q1027" s="63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 ht="30.75" customHeight="1">
      <c r="A1028" s="1"/>
      <c r="B1028" s="109"/>
      <c r="C1028" s="63"/>
      <c r="D1028" s="63"/>
      <c r="E1028" s="1"/>
      <c r="F1028" s="63"/>
      <c r="G1028" s="2"/>
      <c r="H1028" s="224"/>
      <c r="I1028" s="224"/>
      <c r="J1028" s="224"/>
      <c r="K1028" s="225"/>
      <c r="L1028" s="225"/>
      <c r="M1028" s="226"/>
      <c r="N1028" s="226"/>
      <c r="O1028" s="257"/>
      <c r="P1028" s="257"/>
      <c r="Q1028" s="63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 ht="30.75" customHeight="1">
      <c r="A1029" s="1"/>
      <c r="B1029" s="109"/>
      <c r="C1029" s="63"/>
      <c r="D1029" s="63"/>
      <c r="E1029" s="1"/>
      <c r="F1029" s="63"/>
      <c r="G1029" s="2"/>
      <c r="H1029" s="224"/>
      <c r="I1029" s="224"/>
      <c r="J1029" s="224"/>
      <c r="K1029" s="225"/>
      <c r="L1029" s="225"/>
      <c r="M1029" s="226"/>
      <c r="N1029" s="226"/>
      <c r="O1029" s="257"/>
      <c r="P1029" s="257"/>
      <c r="Q1029" s="63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 ht="30.75" customHeight="1">
      <c r="A1030" s="1"/>
      <c r="B1030" s="109"/>
      <c r="C1030" s="63"/>
      <c r="D1030" s="63"/>
      <c r="E1030" s="1"/>
      <c r="F1030" s="63"/>
      <c r="G1030" s="2"/>
      <c r="H1030" s="224"/>
      <c r="I1030" s="224"/>
      <c r="J1030" s="224"/>
      <c r="K1030" s="225"/>
      <c r="L1030" s="225"/>
      <c r="M1030" s="226"/>
      <c r="N1030" s="226"/>
      <c r="O1030" s="257"/>
      <c r="P1030" s="257"/>
      <c r="Q1030" s="63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 ht="30.75" customHeight="1">
      <c r="A1031" s="1"/>
      <c r="B1031" s="109"/>
      <c r="C1031" s="63"/>
      <c r="D1031" s="63"/>
      <c r="E1031" s="1"/>
      <c r="F1031" s="63"/>
      <c r="G1031" s="2"/>
      <c r="H1031" s="224"/>
      <c r="I1031" s="224"/>
      <c r="J1031" s="224"/>
      <c r="K1031" s="225"/>
      <c r="L1031" s="225"/>
      <c r="M1031" s="226"/>
      <c r="N1031" s="226"/>
      <c r="O1031" s="257"/>
      <c r="P1031" s="257"/>
      <c r="Q1031" s="63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 ht="30.75" customHeight="1">
      <c r="A1032" s="1"/>
      <c r="B1032" s="109"/>
      <c r="C1032" s="63"/>
      <c r="D1032" s="63"/>
      <c r="E1032" s="1"/>
      <c r="F1032" s="63"/>
      <c r="G1032" s="2"/>
      <c r="H1032" s="224"/>
      <c r="I1032" s="224"/>
      <c r="J1032" s="224"/>
      <c r="K1032" s="225"/>
      <c r="L1032" s="225"/>
      <c r="M1032" s="226"/>
      <c r="N1032" s="226"/>
      <c r="O1032" s="257"/>
      <c r="P1032" s="257"/>
      <c r="Q1032" s="63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 ht="30.75" customHeight="1">
      <c r="A1033" s="1"/>
      <c r="B1033" s="109"/>
      <c r="C1033" s="63"/>
      <c r="D1033" s="63"/>
      <c r="E1033" s="1"/>
      <c r="F1033" s="63"/>
      <c r="G1033" s="2"/>
      <c r="H1033" s="224"/>
      <c r="I1033" s="224"/>
      <c r="J1033" s="224"/>
      <c r="K1033" s="225"/>
      <c r="L1033" s="225"/>
      <c r="M1033" s="226"/>
      <c r="N1033" s="226"/>
      <c r="O1033" s="257"/>
      <c r="P1033" s="257"/>
      <c r="Q1033" s="63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 ht="30.75" customHeight="1">
      <c r="A1034" s="1"/>
      <c r="B1034" s="109"/>
      <c r="C1034" s="63"/>
      <c r="D1034" s="63"/>
      <c r="E1034" s="1"/>
      <c r="F1034" s="63"/>
      <c r="G1034" s="2"/>
      <c r="H1034" s="224"/>
      <c r="I1034" s="224"/>
      <c r="J1034" s="224"/>
      <c r="K1034" s="225"/>
      <c r="L1034" s="225"/>
      <c r="M1034" s="226"/>
      <c r="N1034" s="226"/>
      <c r="O1034" s="257"/>
      <c r="P1034" s="257"/>
      <c r="Q1034" s="63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 ht="30.75" customHeight="1">
      <c r="A1035" s="1"/>
      <c r="B1035" s="109"/>
      <c r="C1035" s="63"/>
      <c r="D1035" s="63"/>
      <c r="E1035" s="1"/>
      <c r="F1035" s="63"/>
      <c r="G1035" s="2"/>
      <c r="H1035" s="224"/>
      <c r="I1035" s="224"/>
      <c r="J1035" s="224"/>
      <c r="K1035" s="225"/>
      <c r="L1035" s="225"/>
      <c r="M1035" s="226"/>
      <c r="N1035" s="226"/>
      <c r="O1035" s="257"/>
      <c r="P1035" s="257"/>
      <c r="Q1035" s="63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 ht="30.75" customHeight="1">
      <c r="A1036" s="1"/>
      <c r="B1036" s="109"/>
      <c r="C1036" s="63"/>
      <c r="D1036" s="63"/>
      <c r="E1036" s="1"/>
      <c r="F1036" s="63"/>
      <c r="G1036" s="2"/>
      <c r="H1036" s="224"/>
      <c r="I1036" s="224"/>
      <c r="J1036" s="224"/>
      <c r="K1036" s="225"/>
      <c r="L1036" s="225"/>
      <c r="M1036" s="226"/>
      <c r="N1036" s="226"/>
      <c r="O1036" s="257"/>
      <c r="P1036" s="257"/>
      <c r="Q1036" s="63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 ht="30.75" customHeight="1">
      <c r="A1037" s="1"/>
      <c r="B1037" s="109"/>
      <c r="C1037" s="63"/>
      <c r="D1037" s="63"/>
      <c r="E1037" s="1"/>
      <c r="F1037" s="63"/>
      <c r="G1037" s="2"/>
      <c r="H1037" s="224"/>
      <c r="I1037" s="224"/>
      <c r="J1037" s="224"/>
      <c r="K1037" s="225"/>
      <c r="L1037" s="225"/>
      <c r="M1037" s="226"/>
      <c r="N1037" s="226"/>
      <c r="O1037" s="257"/>
      <c r="P1037" s="257"/>
      <c r="Q1037" s="63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 ht="30.75" customHeight="1">
      <c r="A1038" s="1"/>
      <c r="B1038" s="109"/>
      <c r="C1038" s="63"/>
      <c r="D1038" s="63"/>
      <c r="E1038" s="1"/>
      <c r="F1038" s="63"/>
      <c r="G1038" s="2"/>
      <c r="H1038" s="224"/>
      <c r="I1038" s="224"/>
      <c r="J1038" s="224"/>
      <c r="K1038" s="225"/>
      <c r="L1038" s="225"/>
      <c r="M1038" s="226"/>
      <c r="N1038" s="226"/>
      <c r="O1038" s="257"/>
      <c r="P1038" s="257"/>
      <c r="Q1038" s="63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 ht="30.75" customHeight="1">
      <c r="A1039" s="1"/>
      <c r="B1039" s="109"/>
      <c r="C1039" s="63"/>
      <c r="D1039" s="63"/>
      <c r="E1039" s="1"/>
      <c r="F1039" s="63"/>
      <c r="G1039" s="2"/>
      <c r="H1039" s="224"/>
      <c r="I1039" s="224"/>
      <c r="J1039" s="224"/>
      <c r="K1039" s="225"/>
      <c r="L1039" s="225"/>
      <c r="M1039" s="226"/>
      <c r="N1039" s="226"/>
      <c r="O1039" s="257"/>
      <c r="P1039" s="257"/>
      <c r="Q1039" s="63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 ht="30.75" customHeight="1">
      <c r="A1040" s="1"/>
      <c r="B1040" s="109"/>
      <c r="C1040" s="63"/>
      <c r="D1040" s="63"/>
      <c r="E1040" s="1"/>
      <c r="F1040" s="63"/>
      <c r="G1040" s="2"/>
      <c r="H1040" s="224"/>
      <c r="I1040" s="224"/>
      <c r="J1040" s="224"/>
      <c r="K1040" s="225"/>
      <c r="L1040" s="225"/>
      <c r="M1040" s="226"/>
      <c r="N1040" s="226"/>
      <c r="O1040" s="257"/>
      <c r="P1040" s="257"/>
      <c r="Q1040" s="63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 ht="30.75" customHeight="1">
      <c r="A1041" s="1"/>
      <c r="B1041" s="109"/>
      <c r="C1041" s="63"/>
      <c r="D1041" s="63"/>
      <c r="E1041" s="1"/>
      <c r="F1041" s="63"/>
      <c r="G1041" s="2"/>
      <c r="H1041" s="224"/>
      <c r="I1041" s="224"/>
      <c r="J1041" s="224"/>
      <c r="K1041" s="225"/>
      <c r="L1041" s="225"/>
      <c r="M1041" s="226"/>
      <c r="N1041" s="226"/>
      <c r="O1041" s="257"/>
      <c r="P1041" s="257"/>
      <c r="Q1041" s="63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 ht="30.75" customHeight="1">
      <c r="A1042" s="1"/>
      <c r="B1042" s="109"/>
      <c r="C1042" s="63"/>
      <c r="D1042" s="63"/>
      <c r="E1042" s="1"/>
      <c r="F1042" s="63"/>
      <c r="G1042" s="2"/>
      <c r="H1042" s="224"/>
      <c r="I1042" s="224"/>
      <c r="J1042" s="224"/>
      <c r="K1042" s="225"/>
      <c r="L1042" s="225"/>
      <c r="M1042" s="226"/>
      <c r="N1042" s="226"/>
      <c r="O1042" s="257"/>
      <c r="P1042" s="257"/>
      <c r="Q1042" s="63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 ht="30.75" customHeight="1">
      <c r="A1043" s="1"/>
      <c r="B1043" s="109"/>
      <c r="C1043" s="63"/>
      <c r="D1043" s="63"/>
      <c r="E1043" s="1"/>
      <c r="F1043" s="63"/>
      <c r="G1043" s="2"/>
      <c r="H1043" s="224"/>
      <c r="I1043" s="224"/>
      <c r="J1043" s="224"/>
      <c r="K1043" s="225"/>
      <c r="L1043" s="225"/>
      <c r="M1043" s="226"/>
      <c r="N1043" s="226"/>
      <c r="O1043" s="257"/>
      <c r="P1043" s="257"/>
      <c r="Q1043" s="63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 ht="30.75" customHeight="1">
      <c r="A1044" s="1"/>
      <c r="B1044" s="109"/>
      <c r="C1044" s="63"/>
      <c r="D1044" s="63"/>
      <c r="E1044" s="1"/>
      <c r="F1044" s="63"/>
      <c r="G1044" s="2"/>
      <c r="H1044" s="224"/>
      <c r="I1044" s="224"/>
      <c r="J1044" s="224"/>
      <c r="K1044" s="225"/>
      <c r="L1044" s="225"/>
      <c r="M1044" s="226"/>
      <c r="N1044" s="226"/>
      <c r="O1044" s="257"/>
      <c r="P1044" s="257"/>
      <c r="Q1044" s="63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 ht="30.75" customHeight="1">
      <c r="A1045" s="1"/>
      <c r="B1045" s="109"/>
      <c r="C1045" s="63"/>
      <c r="D1045" s="63"/>
      <c r="E1045" s="1"/>
      <c r="F1045" s="63"/>
      <c r="G1045" s="2"/>
      <c r="H1045" s="224"/>
      <c r="I1045" s="224"/>
      <c r="J1045" s="224"/>
      <c r="K1045" s="225"/>
      <c r="L1045" s="225"/>
      <c r="M1045" s="226"/>
      <c r="N1045" s="226"/>
      <c r="O1045" s="257"/>
      <c r="P1045" s="257"/>
      <c r="Q1045" s="63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 ht="30.75" customHeight="1">
      <c r="A1046" s="1"/>
      <c r="B1046" s="109"/>
      <c r="C1046" s="63"/>
      <c r="D1046" s="63"/>
      <c r="E1046" s="1"/>
      <c r="F1046" s="63"/>
      <c r="G1046" s="2"/>
      <c r="H1046" s="224"/>
      <c r="I1046" s="224"/>
      <c r="J1046" s="224"/>
      <c r="K1046" s="225"/>
      <c r="L1046" s="225"/>
      <c r="M1046" s="226"/>
      <c r="N1046" s="226"/>
      <c r="O1046" s="257"/>
      <c r="P1046" s="257"/>
      <c r="Q1046" s="63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 ht="30.75" customHeight="1">
      <c r="A1047" s="1"/>
      <c r="B1047" s="109"/>
      <c r="C1047" s="63"/>
      <c r="D1047" s="63"/>
      <c r="E1047" s="1"/>
      <c r="F1047" s="63"/>
      <c r="G1047" s="2"/>
      <c r="H1047" s="224"/>
      <c r="I1047" s="224"/>
      <c r="J1047" s="224"/>
      <c r="K1047" s="225"/>
      <c r="L1047" s="225"/>
      <c r="M1047" s="226"/>
      <c r="N1047" s="226"/>
      <c r="O1047" s="257"/>
      <c r="P1047" s="257"/>
      <c r="Q1047" s="63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 ht="30.75" customHeight="1">
      <c r="A1048" s="1"/>
      <c r="B1048" s="109"/>
      <c r="C1048" s="63"/>
      <c r="D1048" s="63"/>
      <c r="E1048" s="1"/>
      <c r="F1048" s="63"/>
      <c r="G1048" s="2"/>
      <c r="H1048" s="224"/>
      <c r="I1048" s="224"/>
      <c r="J1048" s="224"/>
      <c r="K1048" s="225"/>
      <c r="L1048" s="225"/>
      <c r="M1048" s="226"/>
      <c r="N1048" s="226"/>
      <c r="O1048" s="257"/>
      <c r="P1048" s="257"/>
      <c r="Q1048" s="63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 ht="30.75" customHeight="1">
      <c r="A1049" s="1"/>
      <c r="B1049" s="109"/>
      <c r="C1049" s="63"/>
      <c r="D1049" s="63"/>
      <c r="E1049" s="1"/>
      <c r="F1049" s="63"/>
      <c r="G1049" s="2"/>
      <c r="H1049" s="224"/>
      <c r="I1049" s="224"/>
      <c r="J1049" s="224"/>
      <c r="K1049" s="225"/>
      <c r="L1049" s="225"/>
      <c r="M1049" s="226"/>
      <c r="N1049" s="226"/>
      <c r="O1049" s="257"/>
      <c r="P1049" s="257"/>
      <c r="Q1049" s="63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 ht="30.75" customHeight="1">
      <c r="A1050" s="1"/>
      <c r="B1050" s="109"/>
      <c r="C1050" s="63"/>
      <c r="D1050" s="63"/>
      <c r="E1050" s="1"/>
      <c r="F1050" s="63"/>
      <c r="G1050" s="2"/>
      <c r="H1050" s="224"/>
      <c r="I1050" s="224"/>
      <c r="J1050" s="224"/>
      <c r="K1050" s="225"/>
      <c r="L1050" s="225"/>
      <c r="M1050" s="226"/>
      <c r="N1050" s="226"/>
      <c r="O1050" s="257"/>
      <c r="P1050" s="257"/>
      <c r="Q1050" s="63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 ht="30.75" customHeight="1">
      <c r="A1051" s="1"/>
      <c r="B1051" s="109"/>
      <c r="C1051" s="63"/>
      <c r="D1051" s="63"/>
      <c r="E1051" s="1"/>
      <c r="F1051" s="63"/>
      <c r="G1051" s="2"/>
      <c r="H1051" s="224"/>
      <c r="I1051" s="224"/>
      <c r="J1051" s="224"/>
      <c r="K1051" s="225"/>
      <c r="L1051" s="225"/>
      <c r="M1051" s="226"/>
      <c r="N1051" s="226"/>
      <c r="O1051" s="257"/>
      <c r="P1051" s="257"/>
      <c r="Q1051" s="63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 ht="30.75" customHeight="1">
      <c r="A1052" s="1"/>
      <c r="B1052" s="109"/>
      <c r="C1052" s="63"/>
      <c r="D1052" s="63"/>
      <c r="E1052" s="1"/>
      <c r="F1052" s="63"/>
      <c r="G1052" s="2"/>
      <c r="H1052" s="224"/>
      <c r="I1052" s="224"/>
      <c r="J1052" s="224"/>
      <c r="K1052" s="225"/>
      <c r="L1052" s="225"/>
      <c r="M1052" s="226"/>
      <c r="N1052" s="226"/>
      <c r="O1052" s="257"/>
      <c r="P1052" s="257"/>
      <c r="Q1052" s="63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 ht="30.75" customHeight="1">
      <c r="A1053" s="1"/>
      <c r="B1053" s="109"/>
      <c r="C1053" s="63"/>
      <c r="D1053" s="63"/>
      <c r="E1053" s="1"/>
      <c r="F1053" s="63"/>
      <c r="G1053" s="2"/>
      <c r="H1053" s="224"/>
      <c r="I1053" s="224"/>
      <c r="J1053" s="224"/>
      <c r="K1053" s="225"/>
      <c r="L1053" s="225"/>
      <c r="M1053" s="226"/>
      <c r="N1053" s="226"/>
      <c r="O1053" s="257"/>
      <c r="P1053" s="257"/>
      <c r="Q1053" s="63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 ht="30.75" customHeight="1">
      <c r="A1054" s="1"/>
      <c r="B1054" s="109"/>
      <c r="C1054" s="63"/>
      <c r="D1054" s="63"/>
      <c r="E1054" s="1"/>
      <c r="F1054" s="63"/>
      <c r="G1054" s="2"/>
      <c r="H1054" s="224"/>
      <c r="I1054" s="224"/>
      <c r="J1054" s="224"/>
      <c r="K1054" s="225"/>
      <c r="L1054" s="225"/>
      <c r="M1054" s="226"/>
      <c r="N1054" s="226"/>
      <c r="O1054" s="257"/>
      <c r="P1054" s="257"/>
      <c r="Q1054" s="63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 ht="30.75" customHeight="1">
      <c r="A1055" s="1"/>
      <c r="B1055" s="109"/>
      <c r="C1055" s="63"/>
      <c r="D1055" s="63"/>
      <c r="E1055" s="1"/>
      <c r="F1055" s="63"/>
      <c r="G1055" s="2"/>
      <c r="H1055" s="224"/>
      <c r="I1055" s="224"/>
      <c r="J1055" s="224"/>
      <c r="K1055" s="225"/>
      <c r="L1055" s="225"/>
      <c r="M1055" s="226"/>
      <c r="N1055" s="226"/>
      <c r="O1055" s="257"/>
      <c r="P1055" s="257"/>
      <c r="Q1055" s="63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 ht="30.75" customHeight="1">
      <c r="A1056" s="1"/>
      <c r="B1056" s="109"/>
      <c r="C1056" s="63"/>
      <c r="D1056" s="63"/>
      <c r="E1056" s="1"/>
      <c r="F1056" s="63"/>
      <c r="G1056" s="2"/>
      <c r="H1056" s="224"/>
      <c r="I1056" s="224"/>
      <c r="J1056" s="224"/>
      <c r="K1056" s="225"/>
      <c r="L1056" s="225"/>
      <c r="M1056" s="226"/>
      <c r="N1056" s="226"/>
      <c r="O1056" s="257"/>
      <c r="P1056" s="257"/>
      <c r="Q1056" s="63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spans="1:30" ht="30.75" customHeight="1">
      <c r="A1057" s="1"/>
      <c r="B1057" s="109"/>
      <c r="C1057" s="63"/>
      <c r="D1057" s="63"/>
      <c r="E1057" s="1"/>
      <c r="F1057" s="63"/>
      <c r="G1057" s="2"/>
      <c r="H1057" s="224"/>
      <c r="I1057" s="224"/>
      <c r="J1057" s="224"/>
      <c r="K1057" s="225"/>
      <c r="L1057" s="225"/>
      <c r="M1057" s="226"/>
      <c r="N1057" s="226"/>
      <c r="O1057" s="257"/>
      <c r="P1057" s="257"/>
      <c r="Q1057" s="63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spans="1:30" ht="30.75" customHeight="1">
      <c r="A1058" s="1"/>
      <c r="B1058" s="109"/>
      <c r="C1058" s="63"/>
      <c r="D1058" s="63"/>
      <c r="E1058" s="1"/>
      <c r="F1058" s="63"/>
      <c r="G1058" s="2"/>
      <c r="H1058" s="224"/>
      <c r="I1058" s="224"/>
      <c r="J1058" s="224"/>
      <c r="K1058" s="225"/>
      <c r="L1058" s="225"/>
      <c r="M1058" s="226"/>
      <c r="N1058" s="226"/>
      <c r="O1058" s="257"/>
      <c r="P1058" s="257"/>
      <c r="Q1058" s="63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spans="1:30" ht="30.75" customHeight="1">
      <c r="A1059" s="1"/>
      <c r="B1059" s="109"/>
      <c r="C1059" s="63"/>
      <c r="D1059" s="63"/>
      <c r="E1059" s="1"/>
      <c r="F1059" s="63"/>
      <c r="G1059" s="2"/>
      <c r="H1059" s="224"/>
      <c r="I1059" s="224"/>
      <c r="J1059" s="224"/>
      <c r="K1059" s="225"/>
      <c r="L1059" s="225"/>
      <c r="M1059" s="226"/>
      <c r="N1059" s="226"/>
      <c r="O1059" s="257"/>
      <c r="P1059" s="257"/>
      <c r="Q1059" s="63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spans="1:30" ht="30.75" customHeight="1">
      <c r="A1060" s="1"/>
      <c r="B1060" s="109"/>
      <c r="C1060" s="63"/>
      <c r="D1060" s="63"/>
      <c r="E1060" s="1"/>
      <c r="F1060" s="63"/>
      <c r="G1060" s="2"/>
      <c r="H1060" s="224"/>
      <c r="I1060" s="224"/>
      <c r="J1060" s="224"/>
      <c r="K1060" s="225"/>
      <c r="L1060" s="225"/>
      <c r="M1060" s="226"/>
      <c r="N1060" s="226"/>
      <c r="O1060" s="257"/>
      <c r="P1060" s="257"/>
      <c r="Q1060" s="63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spans="1:30" ht="30.75" customHeight="1">
      <c r="A1061" s="1"/>
      <c r="B1061" s="109"/>
      <c r="C1061" s="63"/>
      <c r="D1061" s="63"/>
      <c r="E1061" s="1"/>
      <c r="F1061" s="63"/>
      <c r="G1061" s="2"/>
      <c r="H1061" s="224"/>
      <c r="I1061" s="224"/>
      <c r="J1061" s="224"/>
      <c r="K1061" s="225"/>
      <c r="L1061" s="225"/>
      <c r="M1061" s="226"/>
      <c r="N1061" s="226"/>
      <c r="O1061" s="257"/>
      <c r="P1061" s="257"/>
      <c r="Q1061" s="63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spans="1:30" ht="30.75" customHeight="1">
      <c r="A1062" s="1"/>
      <c r="B1062" s="109"/>
      <c r="C1062" s="63"/>
      <c r="D1062" s="63"/>
      <c r="E1062" s="1"/>
      <c r="F1062" s="63"/>
      <c r="G1062" s="2"/>
      <c r="H1062" s="224"/>
      <c r="I1062" s="224"/>
      <c r="J1062" s="224"/>
      <c r="K1062" s="225"/>
      <c r="L1062" s="225"/>
      <c r="M1062" s="226"/>
      <c r="N1062" s="226"/>
      <c r="O1062" s="257"/>
      <c r="P1062" s="257"/>
      <c r="Q1062" s="63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spans="1:30" ht="30.75" customHeight="1">
      <c r="A1063" s="1"/>
      <c r="B1063" s="109"/>
      <c r="C1063" s="63"/>
      <c r="D1063" s="63"/>
      <c r="E1063" s="1"/>
      <c r="F1063" s="63"/>
      <c r="G1063" s="2"/>
      <c r="H1063" s="224"/>
      <c r="I1063" s="224"/>
      <c r="J1063" s="224"/>
      <c r="K1063" s="225"/>
      <c r="L1063" s="225"/>
      <c r="M1063" s="226"/>
      <c r="N1063" s="226"/>
      <c r="O1063" s="257"/>
      <c r="P1063" s="257"/>
      <c r="Q1063" s="63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</row>
    <row r="1064" spans="1:30" ht="30.75" customHeight="1">
      <c r="A1064" s="1"/>
      <c r="B1064" s="109"/>
      <c r="C1064" s="63"/>
      <c r="D1064" s="63"/>
      <c r="E1064" s="1"/>
      <c r="F1064" s="63"/>
      <c r="G1064" s="2"/>
      <c r="H1064" s="224"/>
      <c r="I1064" s="224"/>
      <c r="J1064" s="224"/>
      <c r="K1064" s="225"/>
      <c r="L1064" s="225"/>
      <c r="M1064" s="226"/>
      <c r="N1064" s="226"/>
      <c r="O1064" s="257"/>
      <c r="P1064" s="257"/>
      <c r="Q1064" s="63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</row>
    <row r="1065" spans="1:30" ht="30.75" customHeight="1">
      <c r="A1065" s="1"/>
      <c r="B1065" s="109"/>
      <c r="C1065" s="63"/>
      <c r="D1065" s="63"/>
      <c r="E1065" s="1"/>
      <c r="F1065" s="63"/>
      <c r="G1065" s="2"/>
      <c r="H1065" s="224"/>
      <c r="I1065" s="224"/>
      <c r="J1065" s="224"/>
      <c r="K1065" s="225"/>
      <c r="L1065" s="225"/>
      <c r="M1065" s="226"/>
      <c r="N1065" s="226"/>
      <c r="O1065" s="257"/>
      <c r="P1065" s="257"/>
      <c r="Q1065" s="63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</row>
    <row r="1066" spans="1:30" ht="30.75" customHeight="1">
      <c r="A1066" s="1"/>
      <c r="B1066" s="109"/>
      <c r="C1066" s="63"/>
      <c r="D1066" s="63"/>
      <c r="E1066" s="1"/>
      <c r="F1066" s="63"/>
      <c r="G1066" s="2"/>
      <c r="H1066" s="224"/>
      <c r="I1066" s="224"/>
      <c r="J1066" s="224"/>
      <c r="K1066" s="225"/>
      <c r="L1066" s="225"/>
      <c r="M1066" s="226"/>
      <c r="N1066" s="226"/>
      <c r="O1066" s="257"/>
      <c r="P1066" s="257"/>
      <c r="Q1066" s="63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</row>
    <row r="1067" spans="1:30" ht="30.75" customHeight="1">
      <c r="A1067" s="1"/>
      <c r="B1067" s="109"/>
      <c r="C1067" s="63"/>
      <c r="D1067" s="63"/>
      <c r="E1067" s="1"/>
      <c r="F1067" s="63"/>
      <c r="G1067" s="2"/>
      <c r="H1067" s="224"/>
      <c r="I1067" s="224"/>
      <c r="J1067" s="224"/>
      <c r="K1067" s="225"/>
      <c r="L1067" s="225"/>
      <c r="M1067" s="226"/>
      <c r="N1067" s="226"/>
      <c r="O1067" s="257"/>
      <c r="P1067" s="257"/>
      <c r="Q1067" s="63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</row>
    <row r="1068" spans="1:30" ht="30.75" customHeight="1">
      <c r="A1068" s="1"/>
      <c r="B1068" s="109"/>
      <c r="C1068" s="63"/>
      <c r="D1068" s="63"/>
      <c r="E1068" s="1"/>
      <c r="F1068" s="63"/>
      <c r="G1068" s="2"/>
      <c r="H1068" s="224"/>
      <c r="I1068" s="224"/>
      <c r="J1068" s="224"/>
      <c r="K1068" s="225"/>
      <c r="L1068" s="225"/>
      <c r="M1068" s="226"/>
      <c r="N1068" s="226"/>
      <c r="O1068" s="257"/>
      <c r="P1068" s="257"/>
      <c r="Q1068" s="63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</row>
    <row r="1069" spans="1:30" ht="30.75" customHeight="1">
      <c r="A1069" s="1"/>
      <c r="B1069" s="109"/>
      <c r="C1069" s="63"/>
      <c r="D1069" s="63"/>
      <c r="E1069" s="1"/>
      <c r="F1069" s="63"/>
      <c r="G1069" s="2"/>
      <c r="H1069" s="224"/>
      <c r="I1069" s="224"/>
      <c r="J1069" s="224"/>
      <c r="K1069" s="225"/>
      <c r="L1069" s="225"/>
      <c r="M1069" s="226"/>
      <c r="N1069" s="226"/>
      <c r="O1069" s="257"/>
      <c r="P1069" s="257"/>
      <c r="Q1069" s="63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</row>
  </sheetData>
  <mergeCells count="196">
    <mergeCell ref="H3:I3"/>
    <mergeCell ref="J3:K3"/>
    <mergeCell ref="M3:P3"/>
    <mergeCell ref="Q3:Q4"/>
    <mergeCell ref="A13:G13"/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A8:C8"/>
    <mergeCell ref="A15:Q15"/>
    <mergeCell ref="A16:A17"/>
    <mergeCell ref="B16:B17"/>
    <mergeCell ref="C16:C17"/>
    <mergeCell ref="D16:D17"/>
    <mergeCell ref="E16:E17"/>
    <mergeCell ref="F16:F17"/>
    <mergeCell ref="G16:G17"/>
    <mergeCell ref="H16:I16"/>
    <mergeCell ref="J16:K16"/>
    <mergeCell ref="F47:F48"/>
    <mergeCell ref="G47:G48"/>
    <mergeCell ref="H47:I47"/>
    <mergeCell ref="J47:K47"/>
    <mergeCell ref="M47:P47"/>
    <mergeCell ref="Q47:Q48"/>
    <mergeCell ref="M16:P16"/>
    <mergeCell ref="Q16:Q17"/>
    <mergeCell ref="A44:G44"/>
    <mergeCell ref="A45:Q45"/>
    <mergeCell ref="A46:Q46"/>
    <mergeCell ref="A47:A48"/>
    <mergeCell ref="B47:B48"/>
    <mergeCell ref="C47:C48"/>
    <mergeCell ref="D47:D48"/>
    <mergeCell ref="E47:E48"/>
    <mergeCell ref="A32:C32"/>
    <mergeCell ref="H70:I70"/>
    <mergeCell ref="J70:K70"/>
    <mergeCell ref="M70:P70"/>
    <mergeCell ref="Q70:Q71"/>
    <mergeCell ref="A79:G79"/>
    <mergeCell ref="A80:Q80"/>
    <mergeCell ref="A67:G67"/>
    <mergeCell ref="A68:Q68"/>
    <mergeCell ref="A69:Q69"/>
    <mergeCell ref="A70:A71"/>
    <mergeCell ref="B70:B71"/>
    <mergeCell ref="C70:C71"/>
    <mergeCell ref="D70:D71"/>
    <mergeCell ref="E70:E71"/>
    <mergeCell ref="F70:F71"/>
    <mergeCell ref="G70:G71"/>
    <mergeCell ref="A81:Q81"/>
    <mergeCell ref="A82:A83"/>
    <mergeCell ref="B82:B83"/>
    <mergeCell ref="C82:C83"/>
    <mergeCell ref="D82:D83"/>
    <mergeCell ref="E82:E83"/>
    <mergeCell ref="F82:F83"/>
    <mergeCell ref="G82:G83"/>
    <mergeCell ref="H82:I82"/>
    <mergeCell ref="J82:K82"/>
    <mergeCell ref="F99:F100"/>
    <mergeCell ref="G99:G100"/>
    <mergeCell ref="H99:I99"/>
    <mergeCell ref="J99:K99"/>
    <mergeCell ref="M99:P99"/>
    <mergeCell ref="Q99:Q100"/>
    <mergeCell ref="M82:P82"/>
    <mergeCell ref="Q82:Q83"/>
    <mergeCell ref="A96:G96"/>
    <mergeCell ref="A97:Q97"/>
    <mergeCell ref="A98:Q98"/>
    <mergeCell ref="A99:A100"/>
    <mergeCell ref="B99:B100"/>
    <mergeCell ref="C99:C100"/>
    <mergeCell ref="D99:D100"/>
    <mergeCell ref="E99:E100"/>
    <mergeCell ref="A124:Q124"/>
    <mergeCell ref="A113:G113"/>
    <mergeCell ref="A114:Q114"/>
    <mergeCell ref="A115:Q115"/>
    <mergeCell ref="A116:A117"/>
    <mergeCell ref="B116:B117"/>
    <mergeCell ref="C116:C117"/>
    <mergeCell ref="D116:D117"/>
    <mergeCell ref="E116:E117"/>
    <mergeCell ref="F116:F117"/>
    <mergeCell ref="G116:G117"/>
    <mergeCell ref="F137:F138"/>
    <mergeCell ref="G137:G138"/>
    <mergeCell ref="H137:I137"/>
    <mergeCell ref="J137:K137"/>
    <mergeCell ref="M137:P137"/>
    <mergeCell ref="Q137:Q138"/>
    <mergeCell ref="M126:P126"/>
    <mergeCell ref="Q126:Q127"/>
    <mergeCell ref="A134:G134"/>
    <mergeCell ref="A135:Q135"/>
    <mergeCell ref="A136:Q136"/>
    <mergeCell ref="A137:A138"/>
    <mergeCell ref="B137:B138"/>
    <mergeCell ref="C137:C138"/>
    <mergeCell ref="D137:D138"/>
    <mergeCell ref="E137:E138"/>
    <mergeCell ref="A126:A127"/>
    <mergeCell ref="B126:B127"/>
    <mergeCell ref="C126:C127"/>
    <mergeCell ref="D126:D127"/>
    <mergeCell ref="E126:E127"/>
    <mergeCell ref="F126:F127"/>
    <mergeCell ref="G126:G127"/>
    <mergeCell ref="H126:I126"/>
    <mergeCell ref="H148:I148"/>
    <mergeCell ref="J148:K148"/>
    <mergeCell ref="M148:P148"/>
    <mergeCell ref="Q148:Q149"/>
    <mergeCell ref="A157:G157"/>
    <mergeCell ref="A158:Q158"/>
    <mergeCell ref="A145:G145"/>
    <mergeCell ref="A146:Q146"/>
    <mergeCell ref="A147:Q147"/>
    <mergeCell ref="A148:A149"/>
    <mergeCell ref="B148:B149"/>
    <mergeCell ref="C148:C149"/>
    <mergeCell ref="D148:D149"/>
    <mergeCell ref="E148:E149"/>
    <mergeCell ref="F148:F149"/>
    <mergeCell ref="G148:G149"/>
    <mergeCell ref="M160:P160"/>
    <mergeCell ref="Q160:Q161"/>
    <mergeCell ref="A167:G167"/>
    <mergeCell ref="A159:Q159"/>
    <mergeCell ref="A160:A161"/>
    <mergeCell ref="B160:B161"/>
    <mergeCell ref="C160:C161"/>
    <mergeCell ref="D160:D161"/>
    <mergeCell ref="E160:E161"/>
    <mergeCell ref="F160:F161"/>
    <mergeCell ref="G160:G161"/>
    <mergeCell ref="H160:I160"/>
    <mergeCell ref="J160:K160"/>
    <mergeCell ref="A111:B111"/>
    <mergeCell ref="A120:C120"/>
    <mergeCell ref="A132:B132"/>
    <mergeCell ref="A143:C143"/>
    <mergeCell ref="A153:C153"/>
    <mergeCell ref="A155:B155"/>
    <mergeCell ref="A165:B165"/>
    <mergeCell ref="A39:B39"/>
    <mergeCell ref="A55:C55"/>
    <mergeCell ref="A59:B59"/>
    <mergeCell ref="A75:C75"/>
    <mergeCell ref="A61:B61"/>
    <mergeCell ref="A77:B77"/>
    <mergeCell ref="A85:C85"/>
    <mergeCell ref="A88:B88"/>
    <mergeCell ref="A93:B93"/>
    <mergeCell ref="A106:C106"/>
    <mergeCell ref="A125:Q125"/>
    <mergeCell ref="J126:K126"/>
    <mergeCell ref="H116:I116"/>
    <mergeCell ref="J116:K116"/>
    <mergeCell ref="M116:P116"/>
    <mergeCell ref="Q116:Q117"/>
    <mergeCell ref="A123:G123"/>
    <mergeCell ref="A169:Q169"/>
    <mergeCell ref="H170:I170"/>
    <mergeCell ref="J170:K170"/>
    <mergeCell ref="M170:P170"/>
    <mergeCell ref="Q170:Q171"/>
    <mergeCell ref="A176:Q176"/>
    <mergeCell ref="A177:A178"/>
    <mergeCell ref="B177:B178"/>
    <mergeCell ref="C177:C178"/>
    <mergeCell ref="D177:D178"/>
    <mergeCell ref="E177:E178"/>
    <mergeCell ref="F177:F178"/>
    <mergeCell ref="G177:G178"/>
    <mergeCell ref="H177:I177"/>
    <mergeCell ref="J177:K177"/>
    <mergeCell ref="M177:P177"/>
    <mergeCell ref="Q177:Q178"/>
    <mergeCell ref="A170:A171"/>
    <mergeCell ref="B170:B171"/>
    <mergeCell ref="C170:C171"/>
    <mergeCell ref="D170:D171"/>
    <mergeCell ref="E170:E171"/>
    <mergeCell ref="F170:F171"/>
    <mergeCell ref="G170:G171"/>
  </mergeCells>
  <pageMargins left="0.31496062992126" right="0.118110236220472" top="0.74803149606299202" bottom="0.74803149606299202" header="0.31496062992126" footer="0.31496062992126"/>
  <pageSetup scale="48" orientation="landscape" verticalDpi="0" r:id="rId1"/>
  <rowBreaks count="5" manualBreakCount="5">
    <brk id="31" max="16" man="1"/>
    <brk id="67" max="16" man="1"/>
    <brk id="97" max="16" man="1"/>
    <brk id="134" max="16" man="1"/>
    <brk id="158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F2B6A-EDDE-4442-B806-300CA372F13E}">
  <dimension ref="A1:AD988"/>
  <sheetViews>
    <sheetView zoomScaleNormal="100" zoomScaleSheetLayoutView="100" workbookViewId="0">
      <selection activeCell="T11" sqref="T11"/>
    </sheetView>
  </sheetViews>
  <sheetFormatPr defaultColWidth="7.140625" defaultRowHeight="30.75" customHeight="1"/>
  <cols>
    <col min="1" max="1" width="3.28515625" style="3" bestFit="1" customWidth="1"/>
    <col min="2" max="2" width="28.7109375" style="110" customWidth="1"/>
    <col min="3" max="3" width="34.5703125" style="15" hidden="1" customWidth="1"/>
    <col min="4" max="4" width="32" style="15" hidden="1" customWidth="1"/>
    <col min="5" max="5" width="11.140625" style="69" hidden="1" customWidth="1"/>
    <col min="6" max="6" width="34.42578125" style="69" bestFit="1" customWidth="1"/>
    <col min="7" max="7" width="14.140625" style="70" hidden="1" customWidth="1"/>
    <col min="8" max="10" width="17.42578125" style="227" hidden="1" customWidth="1"/>
    <col min="11" max="12" width="17.42578125" style="228" hidden="1" customWidth="1"/>
    <col min="13" max="14" width="17.42578125" style="229" hidden="1" customWidth="1"/>
    <col min="15" max="16" width="17.42578125" style="229" customWidth="1"/>
    <col min="17" max="17" width="14.140625" style="69" customWidth="1"/>
    <col min="18" max="16384" width="7.140625" style="3"/>
  </cols>
  <sheetData>
    <row r="1" spans="1:30" ht="30.75" customHeight="1">
      <c r="A1" s="882"/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0.75" customHeight="1">
      <c r="A2" s="938" t="s">
        <v>359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6" customFormat="1" ht="30.75" customHeight="1">
      <c r="A3" s="937" t="s">
        <v>3</v>
      </c>
      <c r="B3" s="939" t="s">
        <v>4</v>
      </c>
      <c r="C3" s="937" t="s">
        <v>5</v>
      </c>
      <c r="D3" s="937" t="s">
        <v>6</v>
      </c>
      <c r="E3" s="937" t="s">
        <v>7</v>
      </c>
      <c r="F3" s="937" t="s">
        <v>8</v>
      </c>
      <c r="G3" s="937" t="s">
        <v>9</v>
      </c>
      <c r="H3" s="940" t="s">
        <v>10</v>
      </c>
      <c r="I3" s="941"/>
      <c r="J3" s="934" t="s">
        <v>11</v>
      </c>
      <c r="K3" s="935"/>
      <c r="L3" s="308"/>
      <c r="M3" s="934" t="s">
        <v>12</v>
      </c>
      <c r="N3" s="936"/>
      <c r="O3" s="936"/>
      <c r="P3" s="936"/>
      <c r="Q3" s="937" t="s">
        <v>13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97" customFormat="1" ht="30.75" customHeight="1">
      <c r="A4" s="937"/>
      <c r="B4" s="939"/>
      <c r="C4" s="937"/>
      <c r="D4" s="937"/>
      <c r="E4" s="937"/>
      <c r="F4" s="937"/>
      <c r="G4" s="937"/>
      <c r="H4" s="309" t="s">
        <v>14</v>
      </c>
      <c r="I4" s="309" t="s">
        <v>15</v>
      </c>
      <c r="J4" s="309" t="s">
        <v>16</v>
      </c>
      <c r="K4" s="309" t="s">
        <v>17</v>
      </c>
      <c r="L4" s="310" t="s">
        <v>17</v>
      </c>
      <c r="M4" s="311" t="s">
        <v>14</v>
      </c>
      <c r="N4" s="312" t="s">
        <v>14</v>
      </c>
      <c r="O4" s="313" t="s">
        <v>452</v>
      </c>
      <c r="P4" s="313" t="s">
        <v>15</v>
      </c>
      <c r="Q4" s="937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</row>
    <row r="5" spans="1:30" s="15" customFormat="1" ht="27">
      <c r="A5" s="314">
        <v>1</v>
      </c>
      <c r="B5" s="315" t="s">
        <v>18</v>
      </c>
      <c r="C5" s="316" t="s">
        <v>19</v>
      </c>
      <c r="D5" s="316" t="s">
        <v>20</v>
      </c>
      <c r="E5" s="316" t="s">
        <v>21</v>
      </c>
      <c r="F5" s="316" t="s">
        <v>22</v>
      </c>
      <c r="G5" s="307" t="s">
        <v>23</v>
      </c>
      <c r="H5" s="317">
        <v>26500</v>
      </c>
      <c r="I5" s="317">
        <f>H5*12</f>
        <v>318000</v>
      </c>
      <c r="J5" s="318">
        <v>3.95E-2</v>
      </c>
      <c r="K5" s="319">
        <v>1047</v>
      </c>
      <c r="L5" s="320">
        <f>+H5*J5</f>
        <v>1046.75</v>
      </c>
      <c r="M5" s="321">
        <f>H5+K5</f>
        <v>27547</v>
      </c>
      <c r="N5" s="322">
        <f>+H5+L5</f>
        <v>27546.75</v>
      </c>
      <c r="O5" s="323">
        <v>27550</v>
      </c>
      <c r="P5" s="323">
        <f>+O5*12</f>
        <v>330600</v>
      </c>
      <c r="Q5" s="3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s="15" customFormat="1" ht="27">
      <c r="A6" s="314">
        <v>2</v>
      </c>
      <c r="B6" s="315" t="s">
        <v>24</v>
      </c>
      <c r="C6" s="316" t="s">
        <v>25</v>
      </c>
      <c r="D6" s="316" t="s">
        <v>26</v>
      </c>
      <c r="E6" s="316" t="s">
        <v>21</v>
      </c>
      <c r="F6" s="316" t="s">
        <v>22</v>
      </c>
      <c r="G6" s="307" t="s">
        <v>27</v>
      </c>
      <c r="H6" s="317">
        <v>15000</v>
      </c>
      <c r="I6" s="317">
        <f t="shared" ref="I6:I7" si="0">H6*12</f>
        <v>180000</v>
      </c>
      <c r="J6" s="318">
        <v>0.04</v>
      </c>
      <c r="K6" s="319">
        <f t="shared" ref="K6" si="1">H6*J6</f>
        <v>600</v>
      </c>
      <c r="L6" s="320">
        <f t="shared" ref="L6:L7" si="2">+H6*J6</f>
        <v>600</v>
      </c>
      <c r="M6" s="321">
        <f t="shared" ref="M6:M7" si="3">H6+K6</f>
        <v>15600</v>
      </c>
      <c r="N6" s="322">
        <f t="shared" ref="N6:N7" si="4">+H6+L6</f>
        <v>15600</v>
      </c>
      <c r="O6" s="323">
        <v>15600</v>
      </c>
      <c r="P6" s="323">
        <f t="shared" ref="P6:P7" si="5">+O6*12</f>
        <v>187200</v>
      </c>
      <c r="Q6" s="3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5" customFormat="1" ht="27">
      <c r="A7" s="314">
        <v>3</v>
      </c>
      <c r="B7" s="315" t="s">
        <v>28</v>
      </c>
      <c r="C7" s="316" t="s">
        <v>29</v>
      </c>
      <c r="D7" s="316" t="s">
        <v>30</v>
      </c>
      <c r="E7" s="316" t="s">
        <v>21</v>
      </c>
      <c r="F7" s="316" t="s">
        <v>22</v>
      </c>
      <c r="G7" s="307" t="s">
        <v>31</v>
      </c>
      <c r="H7" s="317">
        <v>15900</v>
      </c>
      <c r="I7" s="317">
        <f t="shared" si="0"/>
        <v>190800</v>
      </c>
      <c r="J7" s="318">
        <v>4.1000000000000002E-2</v>
      </c>
      <c r="K7" s="319">
        <v>652</v>
      </c>
      <c r="L7" s="320">
        <f t="shared" si="2"/>
        <v>651.9</v>
      </c>
      <c r="M7" s="321">
        <f t="shared" si="3"/>
        <v>16552</v>
      </c>
      <c r="N7" s="322">
        <f t="shared" si="4"/>
        <v>16551.900000000001</v>
      </c>
      <c r="O7" s="323">
        <v>16560</v>
      </c>
      <c r="P7" s="323">
        <f t="shared" si="5"/>
        <v>198720</v>
      </c>
      <c r="Q7" s="3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s="6" customFormat="1" ht="24">
      <c r="A8" s="314">
        <v>4</v>
      </c>
      <c r="B8" s="315" t="s">
        <v>200</v>
      </c>
      <c r="C8" s="324" t="s">
        <v>201</v>
      </c>
      <c r="D8" s="325" t="s">
        <v>202</v>
      </c>
      <c r="E8" s="314" t="s">
        <v>21</v>
      </c>
      <c r="F8" s="314" t="s">
        <v>22</v>
      </c>
      <c r="G8" s="307" t="s">
        <v>203</v>
      </c>
      <c r="H8" s="317">
        <v>25000</v>
      </c>
      <c r="I8" s="317">
        <f>H8*12</f>
        <v>300000</v>
      </c>
      <c r="J8" s="314" t="s">
        <v>204</v>
      </c>
      <c r="K8" s="326"/>
      <c r="L8" s="326"/>
      <c r="M8" s="326"/>
      <c r="N8" s="326"/>
      <c r="O8" s="327">
        <v>25000</v>
      </c>
      <c r="P8" s="327">
        <f>O8*12</f>
        <v>300000</v>
      </c>
      <c r="Q8" s="324"/>
      <c r="R8" s="5"/>
      <c r="S8" s="5"/>
      <c r="T8" s="5"/>
      <c r="U8" s="5"/>
      <c r="V8" s="5"/>
      <c r="W8" s="5"/>
    </row>
    <row r="9" spans="1:30" s="6" customFormat="1" ht="24">
      <c r="A9" s="314">
        <v>5</v>
      </c>
      <c r="B9" s="315" t="s">
        <v>205</v>
      </c>
      <c r="C9" s="314" t="s">
        <v>39</v>
      </c>
      <c r="D9" s="314" t="s">
        <v>206</v>
      </c>
      <c r="E9" s="314" t="s">
        <v>21</v>
      </c>
      <c r="F9" s="314" t="s">
        <v>22</v>
      </c>
      <c r="G9" s="307" t="s">
        <v>207</v>
      </c>
      <c r="H9" s="317">
        <v>15000</v>
      </c>
      <c r="I9" s="317">
        <f t="shared" ref="I9:I11" si="6">H9*12</f>
        <v>180000</v>
      </c>
      <c r="J9" s="314" t="s">
        <v>204</v>
      </c>
      <c r="K9" s="326"/>
      <c r="L9" s="326"/>
      <c r="M9" s="326"/>
      <c r="N9" s="326"/>
      <c r="O9" s="327">
        <v>15000</v>
      </c>
      <c r="P9" s="327">
        <f t="shared" ref="P9:P11" si="7">O9*12</f>
        <v>180000</v>
      </c>
      <c r="Q9" s="324"/>
      <c r="R9" s="5"/>
      <c r="S9" s="5"/>
      <c r="T9" s="5"/>
      <c r="U9" s="5"/>
      <c r="V9" s="5"/>
      <c r="W9" s="5"/>
    </row>
    <row r="10" spans="1:30" s="6" customFormat="1" ht="24">
      <c r="A10" s="314">
        <v>6</v>
      </c>
      <c r="B10" s="315" t="s">
        <v>208</v>
      </c>
      <c r="C10" s="314" t="s">
        <v>39</v>
      </c>
      <c r="D10" s="314" t="s">
        <v>209</v>
      </c>
      <c r="E10" s="314" t="s">
        <v>21</v>
      </c>
      <c r="F10" s="314" t="s">
        <v>22</v>
      </c>
      <c r="G10" s="307" t="s">
        <v>207</v>
      </c>
      <c r="H10" s="317">
        <v>15000</v>
      </c>
      <c r="I10" s="317">
        <f t="shared" si="6"/>
        <v>180000</v>
      </c>
      <c r="J10" s="314" t="s">
        <v>204</v>
      </c>
      <c r="K10" s="326"/>
      <c r="L10" s="326"/>
      <c r="M10" s="326"/>
      <c r="N10" s="326"/>
      <c r="O10" s="327">
        <v>15000</v>
      </c>
      <c r="P10" s="327">
        <f t="shared" si="7"/>
        <v>180000</v>
      </c>
      <c r="Q10" s="324"/>
      <c r="R10" s="5"/>
      <c r="S10" s="5"/>
      <c r="T10" s="5"/>
      <c r="U10" s="5"/>
      <c r="V10" s="5"/>
      <c r="W10" s="5"/>
    </row>
    <row r="11" spans="1:30" s="6" customFormat="1" ht="24">
      <c r="A11" s="314">
        <v>7</v>
      </c>
      <c r="B11" s="328" t="s">
        <v>210</v>
      </c>
      <c r="C11" s="324" t="s">
        <v>211</v>
      </c>
      <c r="D11" s="325" t="s">
        <v>212</v>
      </c>
      <c r="E11" s="314" t="s">
        <v>21</v>
      </c>
      <c r="F11" s="314" t="s">
        <v>22</v>
      </c>
      <c r="G11" s="329" t="s">
        <v>213</v>
      </c>
      <c r="H11" s="330">
        <v>21000</v>
      </c>
      <c r="I11" s="331">
        <f t="shared" si="6"/>
        <v>252000</v>
      </c>
      <c r="J11" s="314" t="s">
        <v>204</v>
      </c>
      <c r="K11" s="332"/>
      <c r="L11" s="332"/>
      <c r="M11" s="332"/>
      <c r="N11" s="332"/>
      <c r="O11" s="333">
        <v>21000</v>
      </c>
      <c r="P11" s="334">
        <f t="shared" si="7"/>
        <v>252000</v>
      </c>
      <c r="Q11" s="335"/>
      <c r="R11" s="5"/>
      <c r="S11" s="5"/>
      <c r="T11" s="5"/>
      <c r="U11" s="5"/>
      <c r="V11" s="5"/>
      <c r="W11" s="5"/>
    </row>
    <row r="12" spans="1:30" s="15" customFormat="1" ht="24">
      <c r="A12" s="314">
        <v>8</v>
      </c>
      <c r="B12" s="315" t="s">
        <v>34</v>
      </c>
      <c r="C12" s="314" t="s">
        <v>35</v>
      </c>
      <c r="D12" s="314" t="s">
        <v>453</v>
      </c>
      <c r="E12" s="314" t="s">
        <v>21</v>
      </c>
      <c r="F12" s="314" t="s">
        <v>33</v>
      </c>
      <c r="G12" s="307" t="s">
        <v>37</v>
      </c>
      <c r="H12" s="317">
        <v>15900</v>
      </c>
      <c r="I12" s="317">
        <f>H12*12</f>
        <v>190800</v>
      </c>
      <c r="J12" s="336">
        <v>0.04</v>
      </c>
      <c r="K12" s="317">
        <f>H12*J12</f>
        <v>636</v>
      </c>
      <c r="L12" s="337">
        <f>+H12*J12</f>
        <v>636</v>
      </c>
      <c r="M12" s="338">
        <f>H12+K12</f>
        <v>16536</v>
      </c>
      <c r="N12" s="339">
        <f>+H12+L12</f>
        <v>16536</v>
      </c>
      <c r="O12" s="323">
        <v>16540</v>
      </c>
      <c r="P12" s="323">
        <f>+O12*12</f>
        <v>198480</v>
      </c>
      <c r="Q12" s="3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s="15" customFormat="1" ht="24">
      <c r="A13" s="314">
        <v>9</v>
      </c>
      <c r="B13" s="315" t="s">
        <v>38</v>
      </c>
      <c r="C13" s="314" t="s">
        <v>39</v>
      </c>
      <c r="D13" s="314" t="s">
        <v>454</v>
      </c>
      <c r="E13" s="314" t="s">
        <v>21</v>
      </c>
      <c r="F13" s="314" t="s">
        <v>33</v>
      </c>
      <c r="G13" s="307" t="s">
        <v>37</v>
      </c>
      <c r="H13" s="317">
        <v>15900</v>
      </c>
      <c r="I13" s="317">
        <f t="shared" ref="I13:I25" si="8">H13*12</f>
        <v>190800</v>
      </c>
      <c r="J13" s="336">
        <v>0.04</v>
      </c>
      <c r="K13" s="317">
        <f t="shared" ref="K13:K25" si="9">H13*J13</f>
        <v>636</v>
      </c>
      <c r="L13" s="337">
        <f t="shared" ref="L13:L25" si="10">+H13*J13</f>
        <v>636</v>
      </c>
      <c r="M13" s="338">
        <f t="shared" ref="M13:M25" si="11">H13+K13</f>
        <v>16536</v>
      </c>
      <c r="N13" s="339">
        <f t="shared" ref="N13:N25" si="12">+H13+L13</f>
        <v>16536</v>
      </c>
      <c r="O13" s="323">
        <v>16540</v>
      </c>
      <c r="P13" s="323">
        <f t="shared" ref="P13:P25" si="13">+O13*12</f>
        <v>198480</v>
      </c>
      <c r="Q13" s="3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s="15" customFormat="1" ht="24">
      <c r="A14" s="314">
        <v>10</v>
      </c>
      <c r="B14" s="340" t="s">
        <v>41</v>
      </c>
      <c r="C14" s="341" t="s">
        <v>39</v>
      </c>
      <c r="D14" s="341" t="s">
        <v>42</v>
      </c>
      <c r="E14" s="341" t="s">
        <v>21</v>
      </c>
      <c r="F14" s="341" t="s">
        <v>33</v>
      </c>
      <c r="G14" s="342" t="s">
        <v>43</v>
      </c>
      <c r="H14" s="343">
        <v>15000</v>
      </c>
      <c r="I14" s="317">
        <f t="shared" si="8"/>
        <v>180000</v>
      </c>
      <c r="J14" s="344">
        <v>0.04</v>
      </c>
      <c r="K14" s="317">
        <f t="shared" si="9"/>
        <v>600</v>
      </c>
      <c r="L14" s="337">
        <f t="shared" si="10"/>
        <v>600</v>
      </c>
      <c r="M14" s="338">
        <f t="shared" si="11"/>
        <v>15600</v>
      </c>
      <c r="N14" s="339">
        <f t="shared" si="12"/>
        <v>15600</v>
      </c>
      <c r="O14" s="323">
        <v>15600</v>
      </c>
      <c r="P14" s="323">
        <f t="shared" si="13"/>
        <v>187200</v>
      </c>
      <c r="Q14" s="341"/>
    </row>
    <row r="15" spans="1:30" s="15" customFormat="1" ht="24">
      <c r="A15" s="314">
        <v>11</v>
      </c>
      <c r="B15" s="315" t="s">
        <v>44</v>
      </c>
      <c r="C15" s="314" t="s">
        <v>45</v>
      </c>
      <c r="D15" s="314" t="s">
        <v>455</v>
      </c>
      <c r="E15" s="314" t="s">
        <v>21</v>
      </c>
      <c r="F15" s="314" t="s">
        <v>33</v>
      </c>
      <c r="G15" s="307" t="s">
        <v>47</v>
      </c>
      <c r="H15" s="317">
        <v>15600</v>
      </c>
      <c r="I15" s="317">
        <f t="shared" si="8"/>
        <v>187200</v>
      </c>
      <c r="J15" s="336">
        <v>3.5000000000000003E-2</v>
      </c>
      <c r="K15" s="317">
        <f t="shared" si="9"/>
        <v>546</v>
      </c>
      <c r="L15" s="337">
        <f t="shared" si="10"/>
        <v>546</v>
      </c>
      <c r="M15" s="338">
        <f t="shared" si="11"/>
        <v>16146</v>
      </c>
      <c r="N15" s="339">
        <f t="shared" si="12"/>
        <v>16146</v>
      </c>
      <c r="O15" s="323">
        <v>16150</v>
      </c>
      <c r="P15" s="323">
        <f t="shared" si="13"/>
        <v>193800</v>
      </c>
      <c r="Q15" s="3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s="15" customFormat="1" ht="24">
      <c r="A16" s="314">
        <v>12</v>
      </c>
      <c r="B16" s="315" t="s">
        <v>48</v>
      </c>
      <c r="C16" s="341" t="s">
        <v>49</v>
      </c>
      <c r="D16" s="341" t="s">
        <v>21</v>
      </c>
      <c r="E16" s="314" t="s">
        <v>21</v>
      </c>
      <c r="F16" s="314" t="s">
        <v>33</v>
      </c>
      <c r="G16" s="307" t="s">
        <v>50</v>
      </c>
      <c r="H16" s="317">
        <v>19914</v>
      </c>
      <c r="I16" s="317">
        <f t="shared" si="8"/>
        <v>238968</v>
      </c>
      <c r="J16" s="336">
        <v>0.05</v>
      </c>
      <c r="K16" s="317">
        <f t="shared" si="9"/>
        <v>995.7</v>
      </c>
      <c r="L16" s="337">
        <f t="shared" si="10"/>
        <v>995.7</v>
      </c>
      <c r="M16" s="338">
        <f t="shared" si="11"/>
        <v>20909.7</v>
      </c>
      <c r="N16" s="339">
        <f t="shared" si="12"/>
        <v>20909.7</v>
      </c>
      <c r="O16" s="323">
        <v>20910</v>
      </c>
      <c r="P16" s="323">
        <f t="shared" si="13"/>
        <v>250920</v>
      </c>
      <c r="Q16" s="3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s="15" customFormat="1" ht="24">
      <c r="A17" s="314">
        <v>13</v>
      </c>
      <c r="B17" s="340" t="s">
        <v>51</v>
      </c>
      <c r="C17" s="341" t="s">
        <v>52</v>
      </c>
      <c r="D17" s="341" t="s">
        <v>53</v>
      </c>
      <c r="E17" s="341" t="s">
        <v>21</v>
      </c>
      <c r="F17" s="341" t="s">
        <v>33</v>
      </c>
      <c r="G17" s="342" t="s">
        <v>54</v>
      </c>
      <c r="H17" s="343">
        <v>18720</v>
      </c>
      <c r="I17" s="317">
        <f t="shared" si="8"/>
        <v>224640</v>
      </c>
      <c r="J17" s="344">
        <v>3.7999999999999999E-2</v>
      </c>
      <c r="K17" s="317">
        <f t="shared" si="9"/>
        <v>711.36</v>
      </c>
      <c r="L17" s="337">
        <f t="shared" si="10"/>
        <v>711.36</v>
      </c>
      <c r="M17" s="338">
        <f t="shared" si="11"/>
        <v>19431.36</v>
      </c>
      <c r="N17" s="339">
        <f t="shared" si="12"/>
        <v>19431.36</v>
      </c>
      <c r="O17" s="323">
        <v>19440</v>
      </c>
      <c r="P17" s="323">
        <f t="shared" si="13"/>
        <v>233280</v>
      </c>
      <c r="Q17" s="341"/>
    </row>
    <row r="18" spans="1:30" s="15" customFormat="1" ht="24">
      <c r="A18" s="314">
        <v>14</v>
      </c>
      <c r="B18" s="315" t="s">
        <v>55</v>
      </c>
      <c r="C18" s="314" t="s">
        <v>56</v>
      </c>
      <c r="D18" s="314" t="s">
        <v>57</v>
      </c>
      <c r="E18" s="314" t="s">
        <v>21</v>
      </c>
      <c r="F18" s="314" t="s">
        <v>33</v>
      </c>
      <c r="G18" s="307" t="s">
        <v>58</v>
      </c>
      <c r="H18" s="317">
        <v>10000</v>
      </c>
      <c r="I18" s="317">
        <f t="shared" si="8"/>
        <v>120000</v>
      </c>
      <c r="J18" s="336">
        <v>0.04</v>
      </c>
      <c r="K18" s="317">
        <f t="shared" si="9"/>
        <v>400</v>
      </c>
      <c r="L18" s="337">
        <f t="shared" si="10"/>
        <v>400</v>
      </c>
      <c r="M18" s="338">
        <f t="shared" si="11"/>
        <v>10400</v>
      </c>
      <c r="N18" s="339">
        <f t="shared" si="12"/>
        <v>10400</v>
      </c>
      <c r="O18" s="323">
        <v>10400</v>
      </c>
      <c r="P18" s="323">
        <f t="shared" si="13"/>
        <v>124800</v>
      </c>
      <c r="Q18" s="3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s="15" customFormat="1" ht="24">
      <c r="A19" s="314">
        <v>15</v>
      </c>
      <c r="B19" s="315" t="s">
        <v>59</v>
      </c>
      <c r="C19" s="314" t="s">
        <v>60</v>
      </c>
      <c r="D19" s="314" t="s">
        <v>456</v>
      </c>
      <c r="E19" s="314" t="s">
        <v>21</v>
      </c>
      <c r="F19" s="314" t="s">
        <v>33</v>
      </c>
      <c r="G19" s="307" t="s">
        <v>62</v>
      </c>
      <c r="H19" s="317">
        <v>18616</v>
      </c>
      <c r="I19" s="317">
        <f t="shared" si="8"/>
        <v>223392</v>
      </c>
      <c r="J19" s="336">
        <v>0.04</v>
      </c>
      <c r="K19" s="317">
        <f t="shared" si="9"/>
        <v>744.64</v>
      </c>
      <c r="L19" s="337">
        <f t="shared" si="10"/>
        <v>744.64</v>
      </c>
      <c r="M19" s="338">
        <f t="shared" si="11"/>
        <v>19360.64</v>
      </c>
      <c r="N19" s="339">
        <f t="shared" si="12"/>
        <v>19360.64</v>
      </c>
      <c r="O19" s="323">
        <v>19370</v>
      </c>
      <c r="P19" s="323">
        <f t="shared" si="13"/>
        <v>232440</v>
      </c>
      <c r="Q19" s="3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s="15" customFormat="1" ht="24">
      <c r="A20" s="314">
        <v>16</v>
      </c>
      <c r="B20" s="315" t="s">
        <v>63</v>
      </c>
      <c r="C20" s="314" t="s">
        <v>64</v>
      </c>
      <c r="D20" s="314" t="s">
        <v>457</v>
      </c>
      <c r="E20" s="314" t="s">
        <v>21</v>
      </c>
      <c r="F20" s="314" t="s">
        <v>33</v>
      </c>
      <c r="G20" s="307" t="s">
        <v>66</v>
      </c>
      <c r="H20" s="317">
        <v>15219</v>
      </c>
      <c r="I20" s="317">
        <f t="shared" si="8"/>
        <v>182628</v>
      </c>
      <c r="J20" s="336">
        <v>0.05</v>
      </c>
      <c r="K20" s="317">
        <f t="shared" si="9"/>
        <v>760.95</v>
      </c>
      <c r="L20" s="337">
        <f t="shared" si="10"/>
        <v>760.95</v>
      </c>
      <c r="M20" s="338">
        <f t="shared" si="11"/>
        <v>15979.95</v>
      </c>
      <c r="N20" s="339">
        <f t="shared" si="12"/>
        <v>15979.95</v>
      </c>
      <c r="O20" s="323">
        <v>15980</v>
      </c>
      <c r="P20" s="323">
        <f t="shared" si="13"/>
        <v>191760</v>
      </c>
      <c r="Q20" s="3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s="15" customFormat="1" ht="24">
      <c r="A21" s="314">
        <v>17</v>
      </c>
      <c r="B21" s="315" t="s">
        <v>67</v>
      </c>
      <c r="C21" s="314" t="s">
        <v>64</v>
      </c>
      <c r="D21" s="314" t="s">
        <v>458</v>
      </c>
      <c r="E21" s="314" t="s">
        <v>21</v>
      </c>
      <c r="F21" s="314" t="s">
        <v>33</v>
      </c>
      <c r="G21" s="307" t="s">
        <v>62</v>
      </c>
      <c r="H21" s="317">
        <v>18253</v>
      </c>
      <c r="I21" s="317">
        <f t="shared" si="8"/>
        <v>219036</v>
      </c>
      <c r="J21" s="336">
        <v>3.5000000000000003E-2</v>
      </c>
      <c r="K21" s="317">
        <f t="shared" si="9"/>
        <v>638.85500000000002</v>
      </c>
      <c r="L21" s="337">
        <f t="shared" si="10"/>
        <v>638.85500000000002</v>
      </c>
      <c r="M21" s="338">
        <f t="shared" si="11"/>
        <v>18891.855</v>
      </c>
      <c r="N21" s="339">
        <f t="shared" si="12"/>
        <v>18891.855</v>
      </c>
      <c r="O21" s="323">
        <v>18900</v>
      </c>
      <c r="P21" s="323">
        <f t="shared" si="13"/>
        <v>226800</v>
      </c>
      <c r="Q21" s="3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s="15" customFormat="1" ht="24">
      <c r="A22" s="314">
        <v>18</v>
      </c>
      <c r="B22" s="315" t="s">
        <v>69</v>
      </c>
      <c r="C22" s="314" t="s">
        <v>70</v>
      </c>
      <c r="D22" s="314" t="s">
        <v>459</v>
      </c>
      <c r="E22" s="314" t="s">
        <v>21</v>
      </c>
      <c r="F22" s="314" t="s">
        <v>33</v>
      </c>
      <c r="G22" s="307" t="s">
        <v>62</v>
      </c>
      <c r="H22" s="317">
        <v>17841</v>
      </c>
      <c r="I22" s="317">
        <f t="shared" si="8"/>
        <v>214092</v>
      </c>
      <c r="J22" s="336">
        <v>0.04</v>
      </c>
      <c r="K22" s="317">
        <f t="shared" si="9"/>
        <v>713.64</v>
      </c>
      <c r="L22" s="337">
        <f t="shared" si="10"/>
        <v>713.64</v>
      </c>
      <c r="M22" s="338">
        <f t="shared" si="11"/>
        <v>18554.64</v>
      </c>
      <c r="N22" s="339">
        <f t="shared" si="12"/>
        <v>18554.64</v>
      </c>
      <c r="O22" s="323">
        <v>18560</v>
      </c>
      <c r="P22" s="323">
        <f t="shared" si="13"/>
        <v>222720</v>
      </c>
      <c r="Q22" s="3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s="15" customFormat="1" ht="24">
      <c r="A23" s="314">
        <v>19</v>
      </c>
      <c r="B23" s="315" t="s">
        <v>72</v>
      </c>
      <c r="C23" s="314" t="s">
        <v>60</v>
      </c>
      <c r="D23" s="314" t="s">
        <v>460</v>
      </c>
      <c r="E23" s="314" t="s">
        <v>21</v>
      </c>
      <c r="F23" s="314" t="s">
        <v>33</v>
      </c>
      <c r="G23" s="307" t="s">
        <v>74</v>
      </c>
      <c r="H23" s="317">
        <v>13743</v>
      </c>
      <c r="I23" s="317">
        <f t="shared" si="8"/>
        <v>164916</v>
      </c>
      <c r="J23" s="336">
        <v>3.4799999999999998E-2</v>
      </c>
      <c r="K23" s="317">
        <f t="shared" si="9"/>
        <v>478.25639999999999</v>
      </c>
      <c r="L23" s="337">
        <f t="shared" si="10"/>
        <v>478.25639999999999</v>
      </c>
      <c r="M23" s="338">
        <f t="shared" si="11"/>
        <v>14221.2564</v>
      </c>
      <c r="N23" s="339">
        <f t="shared" si="12"/>
        <v>14221.2564</v>
      </c>
      <c r="O23" s="323">
        <v>14230</v>
      </c>
      <c r="P23" s="323">
        <f t="shared" si="13"/>
        <v>170760</v>
      </c>
      <c r="Q23" s="3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s="15" customFormat="1" ht="24">
      <c r="A24" s="314">
        <v>20</v>
      </c>
      <c r="B24" s="315" t="s">
        <v>75</v>
      </c>
      <c r="C24" s="314" t="s">
        <v>76</v>
      </c>
      <c r="D24" s="314" t="s">
        <v>461</v>
      </c>
      <c r="E24" s="314" t="s">
        <v>21</v>
      </c>
      <c r="F24" s="314" t="s">
        <v>33</v>
      </c>
      <c r="G24" s="307" t="s">
        <v>78</v>
      </c>
      <c r="H24" s="317">
        <v>15000</v>
      </c>
      <c r="I24" s="317">
        <f t="shared" si="8"/>
        <v>180000</v>
      </c>
      <c r="J24" s="336">
        <v>3.4799999999999998E-2</v>
      </c>
      <c r="K24" s="317">
        <f t="shared" si="9"/>
        <v>522</v>
      </c>
      <c r="L24" s="337">
        <f t="shared" si="10"/>
        <v>522</v>
      </c>
      <c r="M24" s="338">
        <f t="shared" si="11"/>
        <v>15522</v>
      </c>
      <c r="N24" s="339">
        <f t="shared" si="12"/>
        <v>15522</v>
      </c>
      <c r="O24" s="323">
        <v>15530</v>
      </c>
      <c r="P24" s="323">
        <f t="shared" si="13"/>
        <v>186360</v>
      </c>
      <c r="Q24" s="3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s="15" customFormat="1" ht="24">
      <c r="A25" s="314">
        <v>21</v>
      </c>
      <c r="B25" s="315" t="s">
        <v>79</v>
      </c>
      <c r="C25" s="314" t="s">
        <v>80</v>
      </c>
      <c r="D25" s="314" t="s">
        <v>462</v>
      </c>
      <c r="E25" s="314" t="s">
        <v>21</v>
      </c>
      <c r="F25" s="314" t="s">
        <v>33</v>
      </c>
      <c r="G25" s="307" t="s">
        <v>47</v>
      </c>
      <c r="H25" s="317">
        <v>13650</v>
      </c>
      <c r="I25" s="317">
        <f t="shared" si="8"/>
        <v>163800</v>
      </c>
      <c r="J25" s="336">
        <v>4.0300000000000002E-2</v>
      </c>
      <c r="K25" s="317">
        <f t="shared" si="9"/>
        <v>550.09500000000003</v>
      </c>
      <c r="L25" s="337">
        <f t="shared" si="10"/>
        <v>550.09500000000003</v>
      </c>
      <c r="M25" s="338">
        <f t="shared" si="11"/>
        <v>14200.094999999999</v>
      </c>
      <c r="N25" s="339">
        <f t="shared" si="12"/>
        <v>14200.094999999999</v>
      </c>
      <c r="O25" s="323">
        <v>14210</v>
      </c>
      <c r="P25" s="323">
        <f t="shared" si="13"/>
        <v>170520</v>
      </c>
      <c r="Q25" s="3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24">
      <c r="A26" s="314">
        <v>22</v>
      </c>
      <c r="B26" s="345" t="s">
        <v>214</v>
      </c>
      <c r="C26" s="314" t="s">
        <v>35</v>
      </c>
      <c r="D26" s="314" t="s">
        <v>463</v>
      </c>
      <c r="E26" s="346" t="s">
        <v>21</v>
      </c>
      <c r="F26" s="346" t="s">
        <v>33</v>
      </c>
      <c r="G26" s="347" t="s">
        <v>216</v>
      </c>
      <c r="H26" s="348">
        <v>15000</v>
      </c>
      <c r="I26" s="317">
        <f>H26*12</f>
        <v>180000</v>
      </c>
      <c r="J26" s="314" t="s">
        <v>204</v>
      </c>
      <c r="K26" s="349"/>
      <c r="L26" s="349"/>
      <c r="M26" s="349"/>
      <c r="N26" s="349"/>
      <c r="O26" s="350">
        <v>15000</v>
      </c>
      <c r="P26" s="327">
        <f>O26*12</f>
        <v>180000</v>
      </c>
      <c r="Q26" s="351"/>
      <c r="R26" s="1"/>
      <c r="S26" s="1"/>
      <c r="T26" s="1"/>
      <c r="U26" s="1"/>
      <c r="V26" s="1"/>
      <c r="W26" s="1"/>
    </row>
    <row r="27" spans="1:30" ht="24">
      <c r="A27" s="314">
        <v>23</v>
      </c>
      <c r="B27" s="345" t="s">
        <v>217</v>
      </c>
      <c r="C27" s="314" t="s">
        <v>218</v>
      </c>
      <c r="D27" s="314" t="s">
        <v>464</v>
      </c>
      <c r="E27" s="346" t="s">
        <v>21</v>
      </c>
      <c r="F27" s="346" t="s">
        <v>33</v>
      </c>
      <c r="G27" s="347" t="s">
        <v>220</v>
      </c>
      <c r="H27" s="348">
        <v>15000</v>
      </c>
      <c r="I27" s="317">
        <f t="shared" ref="I27:I31" si="14">H27*12</f>
        <v>180000</v>
      </c>
      <c r="J27" s="314" t="s">
        <v>204</v>
      </c>
      <c r="K27" s="349"/>
      <c r="L27" s="349"/>
      <c r="M27" s="349"/>
      <c r="N27" s="349"/>
      <c r="O27" s="350">
        <v>15000</v>
      </c>
      <c r="P27" s="327">
        <f t="shared" ref="P27:P31" si="15">O27*12</f>
        <v>180000</v>
      </c>
      <c r="Q27" s="351"/>
      <c r="R27" s="1"/>
      <c r="S27" s="1"/>
      <c r="T27" s="1"/>
      <c r="U27" s="1"/>
      <c r="V27" s="1"/>
      <c r="W27" s="1"/>
    </row>
    <row r="28" spans="1:30" ht="24">
      <c r="A28" s="314">
        <v>24</v>
      </c>
      <c r="B28" s="345" t="s">
        <v>221</v>
      </c>
      <c r="C28" s="314" t="s">
        <v>39</v>
      </c>
      <c r="D28" s="314" t="s">
        <v>465</v>
      </c>
      <c r="E28" s="346" t="s">
        <v>21</v>
      </c>
      <c r="F28" s="346" t="s">
        <v>33</v>
      </c>
      <c r="G28" s="347" t="s">
        <v>223</v>
      </c>
      <c r="H28" s="348">
        <v>15000</v>
      </c>
      <c r="I28" s="317">
        <f t="shared" si="14"/>
        <v>180000</v>
      </c>
      <c r="J28" s="314" t="s">
        <v>204</v>
      </c>
      <c r="K28" s="349"/>
      <c r="L28" s="349"/>
      <c r="M28" s="349"/>
      <c r="N28" s="349"/>
      <c r="O28" s="350">
        <v>15000</v>
      </c>
      <c r="P28" s="327">
        <f t="shared" si="15"/>
        <v>180000</v>
      </c>
      <c r="Q28" s="351"/>
      <c r="R28" s="1"/>
      <c r="S28" s="1"/>
      <c r="T28" s="1"/>
      <c r="U28" s="1"/>
      <c r="V28" s="1"/>
      <c r="W28" s="1"/>
    </row>
    <row r="29" spans="1:30" s="6" customFormat="1" ht="24">
      <c r="A29" s="314">
        <v>25</v>
      </c>
      <c r="B29" s="352" t="s">
        <v>224</v>
      </c>
      <c r="C29" s="325" t="s">
        <v>225</v>
      </c>
      <c r="D29" s="325" t="s">
        <v>466</v>
      </c>
      <c r="E29" s="341" t="s">
        <v>21</v>
      </c>
      <c r="F29" s="341" t="s">
        <v>33</v>
      </c>
      <c r="G29" s="342" t="s">
        <v>227</v>
      </c>
      <c r="H29" s="343">
        <v>15000</v>
      </c>
      <c r="I29" s="317">
        <f t="shared" si="14"/>
        <v>180000</v>
      </c>
      <c r="J29" s="314" t="s">
        <v>204</v>
      </c>
      <c r="K29" s="353"/>
      <c r="L29" s="353"/>
      <c r="M29" s="353"/>
      <c r="N29" s="353"/>
      <c r="O29" s="354">
        <v>15000</v>
      </c>
      <c r="P29" s="327">
        <f t="shared" si="15"/>
        <v>180000</v>
      </c>
      <c r="Q29" s="325"/>
    </row>
    <row r="30" spans="1:30" ht="24">
      <c r="A30" s="314">
        <v>26</v>
      </c>
      <c r="B30" s="345" t="s">
        <v>228</v>
      </c>
      <c r="C30" s="314" t="s">
        <v>145</v>
      </c>
      <c r="D30" s="314" t="s">
        <v>229</v>
      </c>
      <c r="E30" s="346" t="s">
        <v>21</v>
      </c>
      <c r="F30" s="346" t="s">
        <v>33</v>
      </c>
      <c r="G30" s="347" t="s">
        <v>230</v>
      </c>
      <c r="H30" s="348">
        <v>18000</v>
      </c>
      <c r="I30" s="317">
        <f t="shared" si="14"/>
        <v>216000</v>
      </c>
      <c r="J30" s="314" t="s">
        <v>204</v>
      </c>
      <c r="K30" s="349"/>
      <c r="L30" s="349"/>
      <c r="M30" s="349"/>
      <c r="N30" s="349"/>
      <c r="O30" s="350">
        <v>18000</v>
      </c>
      <c r="P30" s="327">
        <f t="shared" si="15"/>
        <v>216000</v>
      </c>
      <c r="Q30" s="351"/>
      <c r="R30" s="1"/>
      <c r="S30" s="1"/>
      <c r="T30" s="1"/>
      <c r="U30" s="1"/>
      <c r="V30" s="1"/>
      <c r="W30" s="1"/>
    </row>
    <row r="31" spans="1:30" s="6" customFormat="1" ht="24">
      <c r="A31" s="314">
        <v>27</v>
      </c>
      <c r="B31" s="352" t="s">
        <v>231</v>
      </c>
      <c r="C31" s="325" t="s">
        <v>467</v>
      </c>
      <c r="D31" s="325" t="s">
        <v>468</v>
      </c>
      <c r="E31" s="341" t="s">
        <v>21</v>
      </c>
      <c r="F31" s="341" t="s">
        <v>33</v>
      </c>
      <c r="G31" s="342" t="s">
        <v>234</v>
      </c>
      <c r="H31" s="343">
        <v>13000</v>
      </c>
      <c r="I31" s="317">
        <f t="shared" si="14"/>
        <v>156000</v>
      </c>
      <c r="J31" s="314" t="s">
        <v>204</v>
      </c>
      <c r="K31" s="353"/>
      <c r="L31" s="353"/>
      <c r="M31" s="353"/>
      <c r="N31" s="353"/>
      <c r="O31" s="354">
        <v>13000</v>
      </c>
      <c r="P31" s="327">
        <f t="shared" si="15"/>
        <v>156000</v>
      </c>
      <c r="Q31" s="325"/>
    </row>
    <row r="32" spans="1:30" ht="24">
      <c r="A32" s="314">
        <v>28</v>
      </c>
      <c r="B32" s="345" t="s">
        <v>290</v>
      </c>
      <c r="C32" s="314" t="s">
        <v>263</v>
      </c>
      <c r="D32" s="314" t="s">
        <v>291</v>
      </c>
      <c r="E32" s="346" t="s">
        <v>21</v>
      </c>
      <c r="F32" s="346" t="s">
        <v>33</v>
      </c>
      <c r="G32" s="347" t="s">
        <v>292</v>
      </c>
      <c r="H32" s="348">
        <v>15000</v>
      </c>
      <c r="I32" s="348">
        <v>15000</v>
      </c>
      <c r="J32" s="355">
        <f>I32*12</f>
        <v>180000</v>
      </c>
      <c r="K32" s="346"/>
      <c r="L32" s="349"/>
      <c r="M32" s="349"/>
      <c r="N32" s="349"/>
      <c r="O32" s="350">
        <v>15000</v>
      </c>
      <c r="P32" s="350">
        <v>15000</v>
      </c>
      <c r="Q32" s="351"/>
      <c r="R32" s="1"/>
      <c r="S32" s="1"/>
      <c r="T32" s="1"/>
      <c r="U32" s="1"/>
      <c r="V32" s="1"/>
      <c r="W32" s="1"/>
      <c r="X32" s="1"/>
    </row>
    <row r="33" spans="1:30" ht="24">
      <c r="A33" s="314">
        <v>29</v>
      </c>
      <c r="B33" s="345" t="s">
        <v>293</v>
      </c>
      <c r="C33" s="314" t="s">
        <v>133</v>
      </c>
      <c r="D33" s="314" t="s">
        <v>291</v>
      </c>
      <c r="E33" s="346" t="s">
        <v>21</v>
      </c>
      <c r="F33" s="346" t="s">
        <v>33</v>
      </c>
      <c r="G33" s="347" t="s">
        <v>292</v>
      </c>
      <c r="H33" s="348">
        <v>15000</v>
      </c>
      <c r="I33" s="348">
        <v>15000</v>
      </c>
      <c r="J33" s="355">
        <f t="shared" ref="J33:J35" si="16">I33*12</f>
        <v>180000</v>
      </c>
      <c r="K33" s="346"/>
      <c r="L33" s="349"/>
      <c r="M33" s="349"/>
      <c r="N33" s="349"/>
      <c r="O33" s="350">
        <v>15000</v>
      </c>
      <c r="P33" s="350">
        <v>15000</v>
      </c>
      <c r="Q33" s="351"/>
      <c r="R33" s="1"/>
      <c r="S33" s="1"/>
      <c r="T33" s="1"/>
      <c r="U33" s="1"/>
      <c r="V33" s="1"/>
      <c r="W33" s="1"/>
      <c r="X33" s="1"/>
    </row>
    <row r="34" spans="1:30" ht="24">
      <c r="A34" s="314">
        <v>30</v>
      </c>
      <c r="B34" s="345" t="s">
        <v>294</v>
      </c>
      <c r="C34" s="314" t="s">
        <v>112</v>
      </c>
      <c r="D34" s="314" t="s">
        <v>291</v>
      </c>
      <c r="E34" s="346" t="s">
        <v>21</v>
      </c>
      <c r="F34" s="346" t="s">
        <v>33</v>
      </c>
      <c r="G34" s="347" t="s">
        <v>292</v>
      </c>
      <c r="H34" s="348">
        <v>15000</v>
      </c>
      <c r="I34" s="348">
        <v>15000</v>
      </c>
      <c r="J34" s="355">
        <f t="shared" si="16"/>
        <v>180000</v>
      </c>
      <c r="K34" s="346"/>
      <c r="L34" s="349"/>
      <c r="M34" s="349"/>
      <c r="N34" s="349"/>
      <c r="O34" s="350">
        <v>15000</v>
      </c>
      <c r="P34" s="350">
        <v>15000</v>
      </c>
      <c r="Q34" s="351"/>
      <c r="R34" s="1"/>
      <c r="S34" s="1"/>
      <c r="T34" s="1"/>
      <c r="U34" s="1"/>
      <c r="V34" s="1"/>
      <c r="W34" s="1"/>
      <c r="X34" s="1"/>
    </row>
    <row r="35" spans="1:30" ht="24">
      <c r="A35" s="314">
        <v>31</v>
      </c>
      <c r="B35" s="356" t="s">
        <v>295</v>
      </c>
      <c r="C35" s="314" t="s">
        <v>296</v>
      </c>
      <c r="D35" s="314" t="s">
        <v>297</v>
      </c>
      <c r="E35" s="346" t="s">
        <v>21</v>
      </c>
      <c r="F35" s="346" t="s">
        <v>33</v>
      </c>
      <c r="G35" s="347" t="s">
        <v>292</v>
      </c>
      <c r="H35" s="348">
        <v>15000</v>
      </c>
      <c r="I35" s="348">
        <v>15000</v>
      </c>
      <c r="J35" s="355">
        <f t="shared" si="16"/>
        <v>180000</v>
      </c>
      <c r="K35" s="346"/>
      <c r="L35" s="349"/>
      <c r="M35" s="349"/>
      <c r="N35" s="349"/>
      <c r="O35" s="350">
        <v>15000</v>
      </c>
      <c r="P35" s="350">
        <v>15000</v>
      </c>
      <c r="Q35" s="351"/>
      <c r="R35" s="1"/>
      <c r="S35" s="1"/>
      <c r="T35" s="1"/>
      <c r="U35" s="1"/>
      <c r="V35" s="1"/>
      <c r="W35" s="1"/>
      <c r="X35" s="1"/>
    </row>
    <row r="36" spans="1:30" s="6" customFormat="1" ht="24">
      <c r="A36" s="314">
        <v>32</v>
      </c>
      <c r="B36" s="352" t="s">
        <v>83</v>
      </c>
      <c r="C36" s="325" t="s">
        <v>84</v>
      </c>
      <c r="D36" s="341" t="s">
        <v>85</v>
      </c>
      <c r="E36" s="341" t="s">
        <v>21</v>
      </c>
      <c r="F36" s="341" t="s">
        <v>86</v>
      </c>
      <c r="G36" s="357" t="s">
        <v>62</v>
      </c>
      <c r="H36" s="358">
        <v>22652</v>
      </c>
      <c r="I36" s="358">
        <f>H36*12</f>
        <v>271824</v>
      </c>
      <c r="J36" s="359">
        <v>3.95E-2</v>
      </c>
      <c r="K36" s="343">
        <f>H36*J36</f>
        <v>894.75400000000002</v>
      </c>
      <c r="L36" s="360">
        <f t="shared" ref="L36:L41" si="17">+H36*J36</f>
        <v>894.75400000000002</v>
      </c>
      <c r="M36" s="361">
        <f>H36+K36</f>
        <v>23546.754000000001</v>
      </c>
      <c r="N36" s="362">
        <f t="shared" ref="N36:N41" si="18">+H36+L36</f>
        <v>23546.754000000001</v>
      </c>
      <c r="O36" s="363">
        <v>23550</v>
      </c>
      <c r="P36" s="363">
        <f t="shared" ref="P36:P41" si="19">+O36*12</f>
        <v>282600</v>
      </c>
      <c r="Q36" s="342"/>
    </row>
    <row r="37" spans="1:30" s="6" customFormat="1" ht="24">
      <c r="A37" s="314">
        <v>33</v>
      </c>
      <c r="B37" s="340" t="s">
        <v>87</v>
      </c>
      <c r="C37" s="341" t="s">
        <v>88</v>
      </c>
      <c r="D37" s="341" t="s">
        <v>469</v>
      </c>
      <c r="E37" s="341" t="s">
        <v>21</v>
      </c>
      <c r="F37" s="341" t="s">
        <v>82</v>
      </c>
      <c r="G37" s="342" t="s">
        <v>90</v>
      </c>
      <c r="H37" s="343">
        <v>20000</v>
      </c>
      <c r="I37" s="358">
        <f t="shared" ref="I37:I41" si="20">H37*12</f>
        <v>240000</v>
      </c>
      <c r="J37" s="344">
        <v>3.95E-2</v>
      </c>
      <c r="K37" s="343">
        <f t="shared" ref="K37:K41" si="21">H37*J37</f>
        <v>790</v>
      </c>
      <c r="L37" s="360">
        <f t="shared" si="17"/>
        <v>790</v>
      </c>
      <c r="M37" s="361">
        <f t="shared" ref="M37:M41" si="22">H37+K37</f>
        <v>20790</v>
      </c>
      <c r="N37" s="362">
        <f t="shared" si="18"/>
        <v>20790</v>
      </c>
      <c r="O37" s="363">
        <v>20790</v>
      </c>
      <c r="P37" s="363">
        <f t="shared" si="19"/>
        <v>249480</v>
      </c>
      <c r="Q37" s="342"/>
    </row>
    <row r="38" spans="1:30" s="6" customFormat="1" ht="24">
      <c r="A38" s="314">
        <v>34</v>
      </c>
      <c r="B38" s="315" t="s">
        <v>91</v>
      </c>
      <c r="C38" s="314" t="s">
        <v>92</v>
      </c>
      <c r="D38" s="314" t="s">
        <v>470</v>
      </c>
      <c r="E38" s="314" t="s">
        <v>21</v>
      </c>
      <c r="F38" s="314" t="s">
        <v>82</v>
      </c>
      <c r="G38" s="307" t="s">
        <v>94</v>
      </c>
      <c r="H38" s="317">
        <v>19080</v>
      </c>
      <c r="I38" s="358">
        <f t="shared" si="20"/>
        <v>228960</v>
      </c>
      <c r="J38" s="336">
        <v>0.04</v>
      </c>
      <c r="K38" s="343">
        <f t="shared" si="21"/>
        <v>763.2</v>
      </c>
      <c r="L38" s="360">
        <f t="shared" si="17"/>
        <v>763.2</v>
      </c>
      <c r="M38" s="361">
        <f t="shared" si="22"/>
        <v>19843.2</v>
      </c>
      <c r="N38" s="362">
        <f t="shared" si="18"/>
        <v>19843.2</v>
      </c>
      <c r="O38" s="363">
        <v>19850</v>
      </c>
      <c r="P38" s="363">
        <f t="shared" si="19"/>
        <v>238200</v>
      </c>
      <c r="Q38" s="307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6" customFormat="1" ht="24">
      <c r="A39" s="314">
        <v>35</v>
      </c>
      <c r="B39" s="340" t="s">
        <v>95</v>
      </c>
      <c r="C39" s="341" t="s">
        <v>96</v>
      </c>
      <c r="D39" s="341" t="s">
        <v>471</v>
      </c>
      <c r="E39" s="341" t="s">
        <v>21</v>
      </c>
      <c r="F39" s="341" t="s">
        <v>82</v>
      </c>
      <c r="G39" s="342" t="s">
        <v>62</v>
      </c>
      <c r="H39" s="343">
        <v>21595</v>
      </c>
      <c r="I39" s="358">
        <f t="shared" si="20"/>
        <v>259140</v>
      </c>
      <c r="J39" s="344">
        <v>3.9699999999999999E-2</v>
      </c>
      <c r="K39" s="343">
        <f t="shared" si="21"/>
        <v>857.32150000000001</v>
      </c>
      <c r="L39" s="360">
        <f t="shared" si="17"/>
        <v>857.32150000000001</v>
      </c>
      <c r="M39" s="361">
        <f t="shared" si="22"/>
        <v>22452.321499999998</v>
      </c>
      <c r="N39" s="362">
        <f t="shared" si="18"/>
        <v>22452.321499999998</v>
      </c>
      <c r="O39" s="363">
        <v>22460</v>
      </c>
      <c r="P39" s="363">
        <f t="shared" si="19"/>
        <v>269520</v>
      </c>
      <c r="Q39" s="342"/>
    </row>
    <row r="40" spans="1:30" s="6" customFormat="1" ht="24">
      <c r="A40" s="314">
        <v>36</v>
      </c>
      <c r="B40" s="340" t="s">
        <v>98</v>
      </c>
      <c r="C40" s="341" t="s">
        <v>99</v>
      </c>
      <c r="D40" s="341" t="s">
        <v>472</v>
      </c>
      <c r="E40" s="341" t="s">
        <v>21</v>
      </c>
      <c r="F40" s="341" t="s">
        <v>82</v>
      </c>
      <c r="G40" s="342" t="s">
        <v>101</v>
      </c>
      <c r="H40" s="343">
        <v>16700</v>
      </c>
      <c r="I40" s="358">
        <f t="shared" si="20"/>
        <v>200400</v>
      </c>
      <c r="J40" s="344">
        <v>0.04</v>
      </c>
      <c r="K40" s="343">
        <f t="shared" si="21"/>
        <v>668</v>
      </c>
      <c r="L40" s="360">
        <f t="shared" si="17"/>
        <v>668</v>
      </c>
      <c r="M40" s="361">
        <f t="shared" si="22"/>
        <v>17368</v>
      </c>
      <c r="N40" s="362">
        <f t="shared" si="18"/>
        <v>17368</v>
      </c>
      <c r="O40" s="363">
        <v>17370</v>
      </c>
      <c r="P40" s="363">
        <f t="shared" si="19"/>
        <v>208440</v>
      </c>
      <c r="Q40" s="342"/>
    </row>
    <row r="41" spans="1:30" s="6" customFormat="1" ht="24">
      <c r="A41" s="314">
        <v>37</v>
      </c>
      <c r="B41" s="340" t="s">
        <v>102</v>
      </c>
      <c r="C41" s="341" t="s">
        <v>103</v>
      </c>
      <c r="D41" s="341" t="s">
        <v>104</v>
      </c>
      <c r="E41" s="341" t="s">
        <v>21</v>
      </c>
      <c r="F41" s="341" t="s">
        <v>82</v>
      </c>
      <c r="G41" s="342" t="s">
        <v>105</v>
      </c>
      <c r="H41" s="343">
        <v>14780</v>
      </c>
      <c r="I41" s="358">
        <f t="shared" si="20"/>
        <v>177360</v>
      </c>
      <c r="J41" s="344">
        <v>0.04</v>
      </c>
      <c r="K41" s="343">
        <f t="shared" si="21"/>
        <v>591.20000000000005</v>
      </c>
      <c r="L41" s="360">
        <f t="shared" si="17"/>
        <v>591.20000000000005</v>
      </c>
      <c r="M41" s="361">
        <f t="shared" si="22"/>
        <v>15371.2</v>
      </c>
      <c r="N41" s="362">
        <f t="shared" si="18"/>
        <v>15371.2</v>
      </c>
      <c r="O41" s="363">
        <v>15380</v>
      </c>
      <c r="P41" s="363">
        <f t="shared" si="19"/>
        <v>184560</v>
      </c>
      <c r="Q41" s="342"/>
    </row>
    <row r="42" spans="1:30" s="6" customFormat="1" ht="24">
      <c r="A42" s="314">
        <v>38</v>
      </c>
      <c r="B42" s="352" t="s">
        <v>235</v>
      </c>
      <c r="C42" s="325" t="s">
        <v>39</v>
      </c>
      <c r="D42" s="325" t="s">
        <v>473</v>
      </c>
      <c r="E42" s="341" t="s">
        <v>21</v>
      </c>
      <c r="F42" s="341" t="s">
        <v>82</v>
      </c>
      <c r="G42" s="342" t="s">
        <v>207</v>
      </c>
      <c r="H42" s="343">
        <v>18000</v>
      </c>
      <c r="I42" s="343">
        <f>H42*12</f>
        <v>216000</v>
      </c>
      <c r="J42" s="341" t="s">
        <v>204</v>
      </c>
      <c r="K42" s="353"/>
      <c r="L42" s="353"/>
      <c r="M42" s="353"/>
      <c r="N42" s="353"/>
      <c r="O42" s="354">
        <v>18000</v>
      </c>
      <c r="P42" s="354">
        <f>O42*12</f>
        <v>216000</v>
      </c>
      <c r="Q42" s="325"/>
    </row>
    <row r="43" spans="1:30" s="6" customFormat="1" ht="24">
      <c r="A43" s="314">
        <v>39</v>
      </c>
      <c r="B43" s="364" t="s">
        <v>237</v>
      </c>
      <c r="C43" s="324" t="s">
        <v>39</v>
      </c>
      <c r="D43" s="324" t="s">
        <v>85</v>
      </c>
      <c r="E43" s="314" t="s">
        <v>21</v>
      </c>
      <c r="F43" s="314" t="s">
        <v>82</v>
      </c>
      <c r="G43" s="307" t="s">
        <v>207</v>
      </c>
      <c r="H43" s="317">
        <v>16000</v>
      </c>
      <c r="I43" s="343">
        <f t="shared" ref="I43:I44" si="23">H43*12</f>
        <v>192000</v>
      </c>
      <c r="J43" s="314" t="s">
        <v>204</v>
      </c>
      <c r="K43" s="326"/>
      <c r="L43" s="326"/>
      <c r="M43" s="326"/>
      <c r="N43" s="326"/>
      <c r="O43" s="327">
        <v>16000</v>
      </c>
      <c r="P43" s="354">
        <f t="shared" ref="P43:P44" si="24">O43*12</f>
        <v>192000</v>
      </c>
      <c r="Q43" s="324"/>
      <c r="R43" s="5"/>
      <c r="S43" s="5"/>
      <c r="T43" s="5"/>
      <c r="U43" s="5"/>
      <c r="V43" s="5"/>
      <c r="W43" s="5"/>
    </row>
    <row r="44" spans="1:30" s="6" customFormat="1" ht="24">
      <c r="A44" s="314">
        <v>40</v>
      </c>
      <c r="B44" s="340" t="s">
        <v>238</v>
      </c>
      <c r="C44" s="341" t="s">
        <v>92</v>
      </c>
      <c r="D44" s="341" t="s">
        <v>239</v>
      </c>
      <c r="E44" s="341" t="s">
        <v>21</v>
      </c>
      <c r="F44" s="341" t="s">
        <v>82</v>
      </c>
      <c r="G44" s="342" t="s">
        <v>240</v>
      </c>
      <c r="H44" s="343">
        <v>16000</v>
      </c>
      <c r="I44" s="343">
        <f t="shared" si="23"/>
        <v>192000</v>
      </c>
      <c r="J44" s="341" t="s">
        <v>204</v>
      </c>
      <c r="K44" s="353"/>
      <c r="L44" s="353"/>
      <c r="M44" s="353"/>
      <c r="N44" s="353"/>
      <c r="O44" s="354">
        <v>16000</v>
      </c>
      <c r="P44" s="354">
        <f t="shared" si="24"/>
        <v>192000</v>
      </c>
      <c r="Q44" s="325"/>
    </row>
    <row r="45" spans="1:30" s="6" customFormat="1" ht="27.75">
      <c r="A45" s="314">
        <v>41</v>
      </c>
      <c r="B45" s="365" t="s">
        <v>298</v>
      </c>
      <c r="C45" s="366" t="s">
        <v>92</v>
      </c>
      <c r="D45" s="366" t="s">
        <v>239</v>
      </c>
      <c r="E45" s="366" t="s">
        <v>21</v>
      </c>
      <c r="F45" s="366" t="s">
        <v>82</v>
      </c>
      <c r="G45" s="367" t="s">
        <v>292</v>
      </c>
      <c r="H45" s="317">
        <v>15000</v>
      </c>
      <c r="I45" s="317">
        <f>H45*12</f>
        <v>180000</v>
      </c>
      <c r="J45" s="368"/>
      <c r="K45" s="368"/>
      <c r="L45" s="368"/>
      <c r="M45" s="368"/>
      <c r="N45" s="368"/>
      <c r="O45" s="327">
        <v>15000</v>
      </c>
      <c r="P45" s="327">
        <f>O45*12</f>
        <v>180000</v>
      </c>
      <c r="Q45" s="369"/>
      <c r="R45" s="170"/>
      <c r="S45" s="172"/>
      <c r="T45" s="173"/>
      <c r="U45" s="173"/>
      <c r="V45" s="174"/>
      <c r="W45" s="174"/>
      <c r="X45" s="174"/>
      <c r="Y45" s="175"/>
      <c r="Z45" s="176"/>
    </row>
    <row r="46" spans="1:30" s="6" customFormat="1" ht="24">
      <c r="A46" s="314">
        <v>42</v>
      </c>
      <c r="B46" s="340" t="s">
        <v>315</v>
      </c>
      <c r="C46" s="341" t="s">
        <v>316</v>
      </c>
      <c r="D46" s="341" t="s">
        <v>104</v>
      </c>
      <c r="E46" s="341" t="s">
        <v>21</v>
      </c>
      <c r="F46" s="341" t="s">
        <v>82</v>
      </c>
      <c r="G46" s="342" t="s">
        <v>317</v>
      </c>
      <c r="H46" s="343">
        <v>40000</v>
      </c>
      <c r="I46" s="343">
        <f t="shared" ref="I46:I49" si="25">H46*12</f>
        <v>480000</v>
      </c>
      <c r="J46" s="341" t="s">
        <v>318</v>
      </c>
      <c r="K46" s="353"/>
      <c r="L46" s="353"/>
      <c r="M46" s="353"/>
      <c r="N46" s="353"/>
      <c r="O46" s="354">
        <v>40000</v>
      </c>
      <c r="P46" s="354">
        <f t="shared" ref="P46:P49" si="26">O46*12</f>
        <v>480000</v>
      </c>
      <c r="Q46" s="325"/>
    </row>
    <row r="47" spans="1:30" s="6" customFormat="1" ht="24">
      <c r="A47" s="314">
        <v>43</v>
      </c>
      <c r="B47" s="315" t="s">
        <v>319</v>
      </c>
      <c r="C47" s="314" t="s">
        <v>474</v>
      </c>
      <c r="D47" s="314" t="s">
        <v>321</v>
      </c>
      <c r="E47" s="314" t="s">
        <v>21</v>
      </c>
      <c r="F47" s="314" t="s">
        <v>82</v>
      </c>
      <c r="G47" s="307" t="s">
        <v>317</v>
      </c>
      <c r="H47" s="317">
        <v>25000</v>
      </c>
      <c r="I47" s="343">
        <f t="shared" si="25"/>
        <v>300000</v>
      </c>
      <c r="J47" s="341" t="s">
        <v>318</v>
      </c>
      <c r="K47" s="326"/>
      <c r="L47" s="326"/>
      <c r="M47" s="326"/>
      <c r="N47" s="326"/>
      <c r="O47" s="327">
        <v>25000</v>
      </c>
      <c r="P47" s="354">
        <f t="shared" si="26"/>
        <v>300000</v>
      </c>
      <c r="Q47" s="324"/>
      <c r="R47" s="5"/>
      <c r="S47" s="5"/>
      <c r="T47" s="5"/>
      <c r="U47" s="5"/>
      <c r="V47" s="5"/>
      <c r="W47" s="5"/>
    </row>
    <row r="48" spans="1:30" s="6" customFormat="1" ht="24">
      <c r="A48" s="314">
        <v>44</v>
      </c>
      <c r="B48" s="315" t="s">
        <v>322</v>
      </c>
      <c r="C48" s="314" t="s">
        <v>112</v>
      </c>
      <c r="D48" s="314" t="s">
        <v>323</v>
      </c>
      <c r="E48" s="314" t="s">
        <v>21</v>
      </c>
      <c r="F48" s="314" t="s">
        <v>82</v>
      </c>
      <c r="G48" s="307" t="s">
        <v>223</v>
      </c>
      <c r="H48" s="317">
        <v>36000</v>
      </c>
      <c r="I48" s="343">
        <f t="shared" si="25"/>
        <v>432000</v>
      </c>
      <c r="J48" s="341" t="s">
        <v>318</v>
      </c>
      <c r="K48" s="326"/>
      <c r="L48" s="326"/>
      <c r="M48" s="326"/>
      <c r="N48" s="326"/>
      <c r="O48" s="327">
        <v>36000</v>
      </c>
      <c r="P48" s="354">
        <f t="shared" si="26"/>
        <v>432000</v>
      </c>
      <c r="Q48" s="324"/>
      <c r="R48" s="5"/>
      <c r="S48" s="5"/>
      <c r="T48" s="5"/>
      <c r="U48" s="5"/>
      <c r="V48" s="5"/>
      <c r="W48" s="5"/>
    </row>
    <row r="49" spans="1:30" s="6" customFormat="1" ht="24">
      <c r="A49" s="314">
        <v>45</v>
      </c>
      <c r="B49" s="340" t="s">
        <v>324</v>
      </c>
      <c r="C49" s="341" t="s">
        <v>325</v>
      </c>
      <c r="D49" s="341" t="s">
        <v>326</v>
      </c>
      <c r="E49" s="341" t="s">
        <v>21</v>
      </c>
      <c r="F49" s="341" t="s">
        <v>82</v>
      </c>
      <c r="G49" s="342" t="s">
        <v>223</v>
      </c>
      <c r="H49" s="343">
        <v>36000</v>
      </c>
      <c r="I49" s="343">
        <f t="shared" si="25"/>
        <v>432000</v>
      </c>
      <c r="J49" s="341" t="s">
        <v>318</v>
      </c>
      <c r="K49" s="353"/>
      <c r="L49" s="353"/>
      <c r="M49" s="353"/>
      <c r="N49" s="353"/>
      <c r="O49" s="354">
        <v>36000</v>
      </c>
      <c r="P49" s="354">
        <f t="shared" si="26"/>
        <v>432000</v>
      </c>
      <c r="Q49" s="325"/>
    </row>
    <row r="50" spans="1:30" ht="24">
      <c r="A50" s="314">
        <v>46</v>
      </c>
      <c r="B50" s="370" t="s">
        <v>107</v>
      </c>
      <c r="C50" s="341" t="s">
        <v>108</v>
      </c>
      <c r="D50" s="341" t="s">
        <v>109</v>
      </c>
      <c r="E50" s="371" t="s">
        <v>21</v>
      </c>
      <c r="F50" s="371" t="s">
        <v>106</v>
      </c>
      <c r="G50" s="372" t="s">
        <v>110</v>
      </c>
      <c r="H50" s="373">
        <v>17408</v>
      </c>
      <c r="I50" s="373">
        <f>H50*12</f>
        <v>208896</v>
      </c>
      <c r="J50" s="373">
        <v>3.63</v>
      </c>
      <c r="K50" s="343">
        <v>632</v>
      </c>
      <c r="L50" s="360">
        <f>+H50*J50/100</f>
        <v>631.91039999999998</v>
      </c>
      <c r="M50" s="361">
        <f>H50+K50</f>
        <v>18040</v>
      </c>
      <c r="N50" s="362">
        <f>+H50+L50</f>
        <v>18039.910400000001</v>
      </c>
      <c r="O50" s="363">
        <v>18040</v>
      </c>
      <c r="P50" s="363">
        <f t="shared" ref="P50:P52" si="27">+O50*12</f>
        <v>216480</v>
      </c>
      <c r="Q50" s="371"/>
    </row>
    <row r="51" spans="1:30" ht="24">
      <c r="A51" s="314">
        <v>47</v>
      </c>
      <c r="B51" s="345" t="s">
        <v>111</v>
      </c>
      <c r="C51" s="314" t="s">
        <v>112</v>
      </c>
      <c r="D51" s="314" t="s">
        <v>113</v>
      </c>
      <c r="E51" s="346" t="s">
        <v>21</v>
      </c>
      <c r="F51" s="346" t="s">
        <v>106</v>
      </c>
      <c r="G51" s="347" t="s">
        <v>114</v>
      </c>
      <c r="H51" s="348">
        <v>17655</v>
      </c>
      <c r="I51" s="373">
        <f t="shared" ref="I51:I52" si="28">H51*12</f>
        <v>211860</v>
      </c>
      <c r="J51" s="373">
        <v>4.08</v>
      </c>
      <c r="K51" s="343">
        <v>720</v>
      </c>
      <c r="L51" s="360">
        <f t="shared" ref="L51:L52" si="29">+H51*J51/100</f>
        <v>720.32399999999996</v>
      </c>
      <c r="M51" s="361">
        <f t="shared" ref="M51:M52" si="30">H51+K51</f>
        <v>18375</v>
      </c>
      <c r="N51" s="362">
        <f t="shared" ref="N51:N52" si="31">+H51+L51</f>
        <v>18375.324000000001</v>
      </c>
      <c r="O51" s="363">
        <v>18380</v>
      </c>
      <c r="P51" s="363">
        <f t="shared" si="27"/>
        <v>220560</v>
      </c>
      <c r="Q51" s="346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24">
      <c r="A52" s="314">
        <v>48</v>
      </c>
      <c r="B52" s="345" t="s">
        <v>115</v>
      </c>
      <c r="C52" s="314" t="s">
        <v>112</v>
      </c>
      <c r="D52" s="314" t="s">
        <v>116</v>
      </c>
      <c r="E52" s="346" t="s">
        <v>21</v>
      </c>
      <c r="F52" s="346" t="s">
        <v>106</v>
      </c>
      <c r="G52" s="347" t="s">
        <v>117</v>
      </c>
      <c r="H52" s="348">
        <v>16000</v>
      </c>
      <c r="I52" s="373">
        <f t="shared" si="28"/>
        <v>192000</v>
      </c>
      <c r="J52" s="373">
        <v>4.3099999999999996</v>
      </c>
      <c r="K52" s="343">
        <v>690</v>
      </c>
      <c r="L52" s="360">
        <f t="shared" si="29"/>
        <v>689.6</v>
      </c>
      <c r="M52" s="361">
        <f t="shared" si="30"/>
        <v>16690</v>
      </c>
      <c r="N52" s="362">
        <f t="shared" si="31"/>
        <v>16689.599999999999</v>
      </c>
      <c r="O52" s="363">
        <v>16690</v>
      </c>
      <c r="P52" s="363">
        <f t="shared" si="27"/>
        <v>200280</v>
      </c>
      <c r="Q52" s="346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26.25" customHeight="1">
      <c r="A53" s="314">
        <v>49</v>
      </c>
      <c r="B53" s="374" t="s">
        <v>241</v>
      </c>
      <c r="C53" s="324" t="s">
        <v>112</v>
      </c>
      <c r="D53" s="324" t="s">
        <v>242</v>
      </c>
      <c r="E53" s="346" t="s">
        <v>21</v>
      </c>
      <c r="F53" s="346" t="s">
        <v>106</v>
      </c>
      <c r="G53" s="347" t="s">
        <v>243</v>
      </c>
      <c r="H53" s="348">
        <v>15000</v>
      </c>
      <c r="I53" s="317">
        <f>H53*12</f>
        <v>180000</v>
      </c>
      <c r="J53" s="346" t="s">
        <v>204</v>
      </c>
      <c r="K53" s="349"/>
      <c r="L53" s="349"/>
      <c r="M53" s="349"/>
      <c r="N53" s="349"/>
      <c r="O53" s="350">
        <v>15000</v>
      </c>
      <c r="P53" s="327">
        <f>O53*12</f>
        <v>180000</v>
      </c>
      <c r="Q53" s="351"/>
      <c r="R53" s="1"/>
      <c r="S53" s="1"/>
      <c r="T53" s="1"/>
      <c r="U53" s="1"/>
      <c r="V53" s="1"/>
      <c r="W53" s="1"/>
    </row>
    <row r="54" spans="1:30" ht="27" customHeight="1">
      <c r="A54" s="314">
        <v>50</v>
      </c>
      <c r="B54" s="374" t="s">
        <v>327</v>
      </c>
      <c r="C54" s="324" t="s">
        <v>112</v>
      </c>
      <c r="D54" s="324" t="s">
        <v>328</v>
      </c>
      <c r="E54" s="346" t="s">
        <v>21</v>
      </c>
      <c r="F54" s="346" t="s">
        <v>106</v>
      </c>
      <c r="G54" s="347" t="s">
        <v>292</v>
      </c>
      <c r="H54" s="348">
        <v>36000</v>
      </c>
      <c r="I54" s="317">
        <f>H54*12</f>
        <v>432000</v>
      </c>
      <c r="J54" s="341" t="s">
        <v>318</v>
      </c>
      <c r="K54" s="349"/>
      <c r="L54" s="349"/>
      <c r="M54" s="349"/>
      <c r="N54" s="349" t="s">
        <v>329</v>
      </c>
      <c r="O54" s="350">
        <v>36000</v>
      </c>
      <c r="P54" s="327">
        <f>O54*12</f>
        <v>432000</v>
      </c>
      <c r="Q54" s="351"/>
      <c r="R54" s="1"/>
      <c r="S54" s="1"/>
      <c r="T54" s="1"/>
      <c r="U54" s="1"/>
      <c r="V54" s="1"/>
      <c r="W54" s="1"/>
    </row>
    <row r="55" spans="1:30" ht="24">
      <c r="A55" s="314">
        <v>51</v>
      </c>
      <c r="B55" s="345" t="s">
        <v>119</v>
      </c>
      <c r="C55" s="314" t="s">
        <v>120</v>
      </c>
      <c r="D55" s="314" t="s">
        <v>121</v>
      </c>
      <c r="E55" s="346" t="s">
        <v>21</v>
      </c>
      <c r="F55" s="346" t="s">
        <v>118</v>
      </c>
      <c r="G55" s="347" t="s">
        <v>122</v>
      </c>
      <c r="H55" s="348">
        <v>15900</v>
      </c>
      <c r="I55" s="348">
        <f>H55*12</f>
        <v>190800</v>
      </c>
      <c r="J55" s="375">
        <v>0.03</v>
      </c>
      <c r="K55" s="317">
        <f>H55*J55</f>
        <v>477</v>
      </c>
      <c r="L55" s="337">
        <f t="shared" ref="L55" si="32">+H55*J55</f>
        <v>477</v>
      </c>
      <c r="M55" s="338">
        <f>H55+K55</f>
        <v>16377</v>
      </c>
      <c r="N55" s="339">
        <f t="shared" ref="N55" si="33">+H55+L55</f>
        <v>16377</v>
      </c>
      <c r="O55" s="323">
        <v>16380</v>
      </c>
      <c r="P55" s="323">
        <f t="shared" ref="P55" si="34">+O55*12</f>
        <v>196560</v>
      </c>
      <c r="Q55" s="346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24.95" customHeight="1">
      <c r="A56" s="314">
        <v>52</v>
      </c>
      <c r="B56" s="345" t="s">
        <v>244</v>
      </c>
      <c r="C56" s="314" t="s">
        <v>39</v>
      </c>
      <c r="D56" s="314" t="s">
        <v>245</v>
      </c>
      <c r="E56" s="346" t="s">
        <v>21</v>
      </c>
      <c r="F56" s="346" t="s">
        <v>118</v>
      </c>
      <c r="G56" s="347" t="s">
        <v>246</v>
      </c>
      <c r="H56" s="348">
        <v>15000</v>
      </c>
      <c r="I56" s="348">
        <f t="shared" ref="I56:I57" si="35">H56*12</f>
        <v>180000</v>
      </c>
      <c r="J56" s="346" t="s">
        <v>204</v>
      </c>
      <c r="K56" s="349"/>
      <c r="L56" s="349"/>
      <c r="M56" s="349"/>
      <c r="N56" s="349"/>
      <c r="O56" s="350">
        <v>15000</v>
      </c>
      <c r="P56" s="350">
        <f t="shared" ref="P56:P57" si="36">O56*12</f>
        <v>180000</v>
      </c>
      <c r="Q56" s="351"/>
      <c r="R56" s="1"/>
      <c r="S56" s="1"/>
      <c r="T56" s="1"/>
      <c r="U56" s="1"/>
      <c r="V56" s="1"/>
      <c r="W56" s="1"/>
    </row>
    <row r="57" spans="1:30" ht="24.95" customHeight="1">
      <c r="A57" s="314">
        <v>53</v>
      </c>
      <c r="B57" s="345" t="s">
        <v>247</v>
      </c>
      <c r="C57" s="324" t="s">
        <v>225</v>
      </c>
      <c r="D57" s="314" t="s">
        <v>248</v>
      </c>
      <c r="E57" s="346" t="s">
        <v>21</v>
      </c>
      <c r="F57" s="346" t="s">
        <v>118</v>
      </c>
      <c r="G57" s="347" t="s">
        <v>249</v>
      </c>
      <c r="H57" s="348">
        <v>15000</v>
      </c>
      <c r="I57" s="348">
        <f t="shared" si="35"/>
        <v>180000</v>
      </c>
      <c r="J57" s="346" t="s">
        <v>204</v>
      </c>
      <c r="K57" s="349"/>
      <c r="L57" s="349"/>
      <c r="M57" s="349"/>
      <c r="N57" s="349"/>
      <c r="O57" s="350">
        <v>15000</v>
      </c>
      <c r="P57" s="350">
        <f t="shared" si="36"/>
        <v>180000</v>
      </c>
      <c r="Q57" s="351"/>
      <c r="R57" s="1"/>
      <c r="S57" s="1"/>
      <c r="T57" s="1"/>
      <c r="U57" s="1"/>
      <c r="V57" s="1"/>
      <c r="W57" s="1"/>
    </row>
    <row r="58" spans="1:30" ht="24.95" customHeight="1">
      <c r="A58" s="314">
        <v>54</v>
      </c>
      <c r="B58" s="356" t="s">
        <v>299</v>
      </c>
      <c r="C58" s="324" t="s">
        <v>296</v>
      </c>
      <c r="D58" s="314" t="s">
        <v>300</v>
      </c>
      <c r="E58" s="376" t="s">
        <v>21</v>
      </c>
      <c r="F58" s="376" t="s">
        <v>118</v>
      </c>
      <c r="G58" s="347" t="s">
        <v>292</v>
      </c>
      <c r="H58" s="377">
        <v>15000</v>
      </c>
      <c r="I58" s="377">
        <v>15000</v>
      </c>
      <c r="J58" s="378">
        <f>I58*12</f>
        <v>180000</v>
      </c>
      <c r="K58" s="346"/>
      <c r="L58" s="349"/>
      <c r="M58" s="349"/>
      <c r="N58" s="349"/>
      <c r="O58" s="379">
        <v>15000</v>
      </c>
      <c r="P58" s="379">
        <f>O58*12</f>
        <v>180000</v>
      </c>
      <c r="Q58" s="351"/>
      <c r="R58" s="1"/>
      <c r="S58" s="1"/>
      <c r="T58" s="1"/>
      <c r="U58" s="1"/>
      <c r="V58" s="1"/>
      <c r="W58" s="1"/>
      <c r="X58" s="1"/>
    </row>
    <row r="59" spans="1:30" s="6" customFormat="1" ht="24.95" customHeight="1">
      <c r="A59" s="314">
        <v>55</v>
      </c>
      <c r="B59" s="356" t="s">
        <v>301</v>
      </c>
      <c r="C59" s="324" t="s">
        <v>112</v>
      </c>
      <c r="D59" s="314" t="s">
        <v>302</v>
      </c>
      <c r="E59" s="366" t="s">
        <v>21</v>
      </c>
      <c r="F59" s="366" t="s">
        <v>118</v>
      </c>
      <c r="G59" s="307" t="s">
        <v>292</v>
      </c>
      <c r="H59" s="380">
        <v>15000</v>
      </c>
      <c r="I59" s="380">
        <v>15000</v>
      </c>
      <c r="J59" s="378">
        <f t="shared" ref="J59:J61" si="37">I59*12</f>
        <v>180000</v>
      </c>
      <c r="K59" s="314"/>
      <c r="L59" s="326"/>
      <c r="M59" s="326"/>
      <c r="N59" s="326"/>
      <c r="O59" s="381">
        <v>15000</v>
      </c>
      <c r="P59" s="381">
        <f>O59*12</f>
        <v>180000</v>
      </c>
      <c r="Q59" s="324"/>
      <c r="R59" s="5"/>
      <c r="S59" s="5"/>
      <c r="T59" s="5"/>
      <c r="U59" s="5"/>
      <c r="V59" s="5"/>
      <c r="W59" s="5"/>
      <c r="X59" s="5"/>
    </row>
    <row r="60" spans="1:30" s="6" customFormat="1" ht="24.95" customHeight="1">
      <c r="A60" s="314">
        <v>56</v>
      </c>
      <c r="B60" s="356" t="s">
        <v>303</v>
      </c>
      <c r="C60" s="325" t="s">
        <v>159</v>
      </c>
      <c r="D60" s="325" t="s">
        <v>304</v>
      </c>
      <c r="E60" s="366" t="s">
        <v>21</v>
      </c>
      <c r="F60" s="366" t="s">
        <v>118</v>
      </c>
      <c r="G60" s="307" t="s">
        <v>292</v>
      </c>
      <c r="H60" s="380">
        <v>15000</v>
      </c>
      <c r="I60" s="380">
        <v>15000</v>
      </c>
      <c r="J60" s="378">
        <f t="shared" si="37"/>
        <v>180000</v>
      </c>
      <c r="K60" s="325"/>
      <c r="L60" s="353"/>
      <c r="M60" s="353"/>
      <c r="N60" s="353"/>
      <c r="O60" s="381">
        <v>15000</v>
      </c>
      <c r="P60" s="381">
        <v>15000</v>
      </c>
      <c r="Q60" s="325"/>
    </row>
    <row r="61" spans="1:30" s="6" customFormat="1" ht="24.95" customHeight="1">
      <c r="A61" s="314">
        <v>57</v>
      </c>
      <c r="B61" s="356" t="s">
        <v>305</v>
      </c>
      <c r="C61" s="324" t="s">
        <v>159</v>
      </c>
      <c r="D61" s="314" t="s">
        <v>306</v>
      </c>
      <c r="E61" s="366" t="s">
        <v>21</v>
      </c>
      <c r="F61" s="366" t="s">
        <v>118</v>
      </c>
      <c r="G61" s="307" t="s">
        <v>292</v>
      </c>
      <c r="H61" s="380">
        <v>15000</v>
      </c>
      <c r="I61" s="380">
        <v>15000</v>
      </c>
      <c r="J61" s="378">
        <f t="shared" si="37"/>
        <v>180000</v>
      </c>
      <c r="K61" s="314"/>
      <c r="L61" s="326"/>
      <c r="M61" s="326"/>
      <c r="N61" s="326"/>
      <c r="O61" s="381">
        <v>15000</v>
      </c>
      <c r="P61" s="381">
        <v>15000</v>
      </c>
      <c r="Q61" s="324"/>
      <c r="R61" s="5"/>
      <c r="S61" s="5"/>
      <c r="T61" s="5"/>
      <c r="U61" s="5"/>
      <c r="V61" s="5"/>
      <c r="W61" s="5"/>
      <c r="X61" s="5"/>
    </row>
    <row r="62" spans="1:30" ht="24.95" customHeight="1">
      <c r="A62" s="314">
        <v>58</v>
      </c>
      <c r="B62" s="345" t="s">
        <v>330</v>
      </c>
      <c r="C62" s="314" t="s">
        <v>159</v>
      </c>
      <c r="D62" s="314" t="s">
        <v>331</v>
      </c>
      <c r="E62" s="346" t="s">
        <v>21</v>
      </c>
      <c r="F62" s="346" t="s">
        <v>118</v>
      </c>
      <c r="G62" s="347" t="s">
        <v>136</v>
      </c>
      <c r="H62" s="348">
        <v>20000</v>
      </c>
      <c r="I62" s="348">
        <f>H62*12</f>
        <v>240000</v>
      </c>
      <c r="J62" s="341" t="s">
        <v>318</v>
      </c>
      <c r="K62" s="349"/>
      <c r="L62" s="349"/>
      <c r="M62" s="349"/>
      <c r="N62" s="349"/>
      <c r="O62" s="350">
        <v>20000</v>
      </c>
      <c r="P62" s="350">
        <f>O62*12</f>
        <v>240000</v>
      </c>
      <c r="Q62" s="351"/>
      <c r="R62" s="1"/>
      <c r="S62" s="1"/>
      <c r="T62" s="1"/>
      <c r="U62" s="1"/>
      <c r="V62" s="1"/>
      <c r="W62" s="1"/>
    </row>
    <row r="63" spans="1:30" ht="24.95" customHeight="1">
      <c r="A63" s="314">
        <v>59</v>
      </c>
      <c r="B63" s="345" t="s">
        <v>332</v>
      </c>
      <c r="C63" s="314" t="s">
        <v>333</v>
      </c>
      <c r="D63" s="314" t="s">
        <v>334</v>
      </c>
      <c r="E63" s="346" t="s">
        <v>21</v>
      </c>
      <c r="F63" s="346" t="s">
        <v>118</v>
      </c>
      <c r="G63" s="347" t="s">
        <v>292</v>
      </c>
      <c r="H63" s="348">
        <v>50000</v>
      </c>
      <c r="I63" s="348">
        <f>H63*12</f>
        <v>600000</v>
      </c>
      <c r="J63" s="341" t="s">
        <v>318</v>
      </c>
      <c r="K63" s="349"/>
      <c r="L63" s="349"/>
      <c r="M63" s="349"/>
      <c r="N63" s="349"/>
      <c r="O63" s="350">
        <v>50000</v>
      </c>
      <c r="P63" s="350">
        <f>O63*12</f>
        <v>600000</v>
      </c>
      <c r="Q63" s="351"/>
      <c r="R63" s="1"/>
      <c r="S63" s="1"/>
      <c r="T63" s="1"/>
      <c r="U63" s="1"/>
      <c r="V63" s="1"/>
      <c r="W63" s="1"/>
    </row>
    <row r="64" spans="1:30" ht="24">
      <c r="A64" s="314">
        <v>60</v>
      </c>
      <c r="B64" s="370" t="s">
        <v>124</v>
      </c>
      <c r="C64" s="341" t="s">
        <v>125</v>
      </c>
      <c r="D64" s="341" t="s">
        <v>126</v>
      </c>
      <c r="E64" s="371" t="s">
        <v>21</v>
      </c>
      <c r="F64" s="371" t="s">
        <v>127</v>
      </c>
      <c r="G64" s="372" t="s">
        <v>128</v>
      </c>
      <c r="H64" s="373">
        <v>20000</v>
      </c>
      <c r="I64" s="373">
        <f>H64*12</f>
        <v>240000</v>
      </c>
      <c r="J64" s="382">
        <v>3.5000000000000003E-2</v>
      </c>
      <c r="K64" s="343">
        <f>H64*J64</f>
        <v>700.00000000000011</v>
      </c>
      <c r="L64" s="360">
        <f t="shared" ref="L64:L68" si="38">+H64*J64</f>
        <v>700.00000000000011</v>
      </c>
      <c r="M64" s="361">
        <f>H64+K64</f>
        <v>20700</v>
      </c>
      <c r="N64" s="362">
        <f>+H64+L64</f>
        <v>20700</v>
      </c>
      <c r="O64" s="363">
        <v>20700</v>
      </c>
      <c r="P64" s="363">
        <f t="shared" ref="P64:P68" si="39">+O64*12</f>
        <v>248400</v>
      </c>
      <c r="Q64" s="371"/>
    </row>
    <row r="65" spans="1:30" ht="24">
      <c r="A65" s="314">
        <v>61</v>
      </c>
      <c r="B65" s="370" t="s">
        <v>129</v>
      </c>
      <c r="C65" s="341" t="s">
        <v>39</v>
      </c>
      <c r="D65" s="341" t="s">
        <v>130</v>
      </c>
      <c r="E65" s="371" t="s">
        <v>21</v>
      </c>
      <c r="F65" s="371" t="s">
        <v>127</v>
      </c>
      <c r="G65" s="372" t="s">
        <v>131</v>
      </c>
      <c r="H65" s="373">
        <v>16700</v>
      </c>
      <c r="I65" s="373">
        <f t="shared" ref="I65:I68" si="40">H65*12</f>
        <v>200400</v>
      </c>
      <c r="J65" s="382">
        <v>4.9099999999999998E-2</v>
      </c>
      <c r="K65" s="343">
        <f t="shared" ref="K65:K68" si="41">H65*J65</f>
        <v>819.96999999999991</v>
      </c>
      <c r="L65" s="360">
        <f t="shared" si="38"/>
        <v>819.96999999999991</v>
      </c>
      <c r="M65" s="361">
        <f t="shared" ref="M65:M68" si="42">H65+K65</f>
        <v>17519.97</v>
      </c>
      <c r="N65" s="362">
        <f t="shared" ref="N65:N68" si="43">+H65+L65</f>
        <v>17519.97</v>
      </c>
      <c r="O65" s="363">
        <v>17520</v>
      </c>
      <c r="P65" s="363">
        <f t="shared" si="39"/>
        <v>210240</v>
      </c>
      <c r="Q65" s="371"/>
    </row>
    <row r="66" spans="1:30" ht="24">
      <c r="A66" s="314">
        <v>62</v>
      </c>
      <c r="B66" s="370" t="s">
        <v>132</v>
      </c>
      <c r="C66" s="341" t="s">
        <v>133</v>
      </c>
      <c r="D66" s="341" t="s">
        <v>134</v>
      </c>
      <c r="E66" s="371" t="s">
        <v>21</v>
      </c>
      <c r="F66" s="371" t="s">
        <v>127</v>
      </c>
      <c r="G66" s="372" t="s">
        <v>27</v>
      </c>
      <c r="H66" s="373">
        <v>15000</v>
      </c>
      <c r="I66" s="373">
        <f t="shared" si="40"/>
        <v>180000</v>
      </c>
      <c r="J66" s="382">
        <v>0.04</v>
      </c>
      <c r="K66" s="343">
        <f t="shared" si="41"/>
        <v>600</v>
      </c>
      <c r="L66" s="360">
        <f t="shared" si="38"/>
        <v>600</v>
      </c>
      <c r="M66" s="361">
        <f t="shared" si="42"/>
        <v>15600</v>
      </c>
      <c r="N66" s="362">
        <f t="shared" si="43"/>
        <v>15600</v>
      </c>
      <c r="O66" s="363">
        <v>15600</v>
      </c>
      <c r="P66" s="363">
        <f t="shared" si="39"/>
        <v>187200</v>
      </c>
      <c r="Q66" s="371"/>
    </row>
    <row r="67" spans="1:30" ht="24">
      <c r="A67" s="314">
        <v>63</v>
      </c>
      <c r="B67" s="370" t="s">
        <v>135</v>
      </c>
      <c r="C67" s="341" t="s">
        <v>39</v>
      </c>
      <c r="D67" s="341" t="s">
        <v>109</v>
      </c>
      <c r="E67" s="371" t="s">
        <v>21</v>
      </c>
      <c r="F67" s="371" t="s">
        <v>127</v>
      </c>
      <c r="G67" s="372" t="s">
        <v>136</v>
      </c>
      <c r="H67" s="373">
        <v>16000</v>
      </c>
      <c r="I67" s="373">
        <f t="shared" si="40"/>
        <v>192000</v>
      </c>
      <c r="J67" s="382">
        <v>3.8100000000000002E-2</v>
      </c>
      <c r="K67" s="343">
        <f t="shared" si="41"/>
        <v>609.6</v>
      </c>
      <c r="L67" s="360">
        <f t="shared" si="38"/>
        <v>609.6</v>
      </c>
      <c r="M67" s="361">
        <f t="shared" si="42"/>
        <v>16609.599999999999</v>
      </c>
      <c r="N67" s="362">
        <f t="shared" si="43"/>
        <v>16609.599999999999</v>
      </c>
      <c r="O67" s="363">
        <v>16610</v>
      </c>
      <c r="P67" s="363">
        <f t="shared" si="39"/>
        <v>199320</v>
      </c>
      <c r="Q67" s="371"/>
    </row>
    <row r="68" spans="1:30" ht="24">
      <c r="A68" s="314">
        <v>64</v>
      </c>
      <c r="B68" s="370" t="s">
        <v>137</v>
      </c>
      <c r="C68" s="341" t="s">
        <v>138</v>
      </c>
      <c r="D68" s="341" t="s">
        <v>139</v>
      </c>
      <c r="E68" s="371" t="s">
        <v>21</v>
      </c>
      <c r="F68" s="371" t="s">
        <v>127</v>
      </c>
      <c r="G68" s="372" t="s">
        <v>47</v>
      </c>
      <c r="H68" s="373">
        <v>20000</v>
      </c>
      <c r="I68" s="373">
        <f t="shared" si="40"/>
        <v>240000</v>
      </c>
      <c r="J68" s="382">
        <v>3.9E-2</v>
      </c>
      <c r="K68" s="343">
        <f t="shared" si="41"/>
        <v>780</v>
      </c>
      <c r="L68" s="360">
        <f t="shared" si="38"/>
        <v>780</v>
      </c>
      <c r="M68" s="361">
        <f t="shared" si="42"/>
        <v>20780</v>
      </c>
      <c r="N68" s="362">
        <f t="shared" si="43"/>
        <v>20780</v>
      </c>
      <c r="O68" s="363">
        <v>20780</v>
      </c>
      <c r="P68" s="363">
        <f t="shared" si="39"/>
        <v>249360</v>
      </c>
      <c r="Q68" s="371"/>
    </row>
    <row r="69" spans="1:30" ht="23.25" customHeight="1">
      <c r="A69" s="314">
        <v>65</v>
      </c>
      <c r="B69" s="383" t="s">
        <v>250</v>
      </c>
      <c r="C69" s="325" t="s">
        <v>251</v>
      </c>
      <c r="D69" s="341" t="s">
        <v>252</v>
      </c>
      <c r="E69" s="371" t="s">
        <v>21</v>
      </c>
      <c r="F69" s="371" t="s">
        <v>127</v>
      </c>
      <c r="G69" s="372" t="s">
        <v>253</v>
      </c>
      <c r="H69" s="373">
        <v>25000</v>
      </c>
      <c r="I69" s="343">
        <f>H69*12</f>
        <v>300000</v>
      </c>
      <c r="J69" s="371" t="s">
        <v>204</v>
      </c>
      <c r="K69" s="384"/>
      <c r="L69" s="384"/>
      <c r="M69" s="384"/>
      <c r="N69" s="384"/>
      <c r="O69" s="385">
        <v>25000</v>
      </c>
      <c r="P69" s="354">
        <f>O69*12</f>
        <v>300000</v>
      </c>
      <c r="Q69" s="386"/>
    </row>
    <row r="70" spans="1:30" ht="24">
      <c r="A70" s="314">
        <v>66</v>
      </c>
      <c r="B70" s="383" t="s">
        <v>254</v>
      </c>
      <c r="C70" s="325" t="s">
        <v>225</v>
      </c>
      <c r="D70" s="341" t="s">
        <v>255</v>
      </c>
      <c r="E70" s="371" t="s">
        <v>21</v>
      </c>
      <c r="F70" s="371" t="s">
        <v>127</v>
      </c>
      <c r="G70" s="372" t="s">
        <v>256</v>
      </c>
      <c r="H70" s="373">
        <v>16000</v>
      </c>
      <c r="I70" s="343">
        <f t="shared" ref="I70:I72" si="44">H70*12</f>
        <v>192000</v>
      </c>
      <c r="J70" s="371" t="s">
        <v>204</v>
      </c>
      <c r="K70" s="384"/>
      <c r="L70" s="384"/>
      <c r="M70" s="384"/>
      <c r="N70" s="384"/>
      <c r="O70" s="385">
        <v>16000</v>
      </c>
      <c r="P70" s="354">
        <f t="shared" ref="P70:P72" si="45">O70*12</f>
        <v>192000</v>
      </c>
      <c r="Q70" s="386"/>
    </row>
    <row r="71" spans="1:30" ht="24">
      <c r="A71" s="314">
        <v>67</v>
      </c>
      <c r="B71" s="383" t="s">
        <v>257</v>
      </c>
      <c r="C71" s="325" t="s">
        <v>39</v>
      </c>
      <c r="D71" s="341" t="s">
        <v>258</v>
      </c>
      <c r="E71" s="371" t="s">
        <v>21</v>
      </c>
      <c r="F71" s="371" t="s">
        <v>127</v>
      </c>
      <c r="G71" s="372" t="s">
        <v>256</v>
      </c>
      <c r="H71" s="373">
        <v>16000</v>
      </c>
      <c r="I71" s="343">
        <f t="shared" si="44"/>
        <v>192000</v>
      </c>
      <c r="J71" s="371" t="s">
        <v>204</v>
      </c>
      <c r="K71" s="384"/>
      <c r="L71" s="384"/>
      <c r="M71" s="384"/>
      <c r="N71" s="384"/>
      <c r="O71" s="385">
        <v>16000</v>
      </c>
      <c r="P71" s="354">
        <f t="shared" si="45"/>
        <v>192000</v>
      </c>
      <c r="Q71" s="386"/>
    </row>
    <row r="72" spans="1:30" ht="24">
      <c r="A72" s="314">
        <v>68</v>
      </c>
      <c r="B72" s="370" t="s">
        <v>259</v>
      </c>
      <c r="C72" s="341" t="s">
        <v>133</v>
      </c>
      <c r="D72" s="341" t="s">
        <v>260</v>
      </c>
      <c r="E72" s="371" t="s">
        <v>21</v>
      </c>
      <c r="F72" s="371" t="s">
        <v>127</v>
      </c>
      <c r="G72" s="372" t="s">
        <v>261</v>
      </c>
      <c r="H72" s="373">
        <v>17000</v>
      </c>
      <c r="I72" s="343">
        <f t="shared" si="44"/>
        <v>204000</v>
      </c>
      <c r="J72" s="371" t="s">
        <v>204</v>
      </c>
      <c r="K72" s="384"/>
      <c r="L72" s="384"/>
      <c r="M72" s="384"/>
      <c r="N72" s="384"/>
      <c r="O72" s="385">
        <v>17000</v>
      </c>
      <c r="P72" s="354">
        <f t="shared" si="45"/>
        <v>204000</v>
      </c>
      <c r="Q72" s="386"/>
    </row>
    <row r="73" spans="1:30" ht="24">
      <c r="A73" s="314">
        <v>69</v>
      </c>
      <c r="B73" s="387" t="s">
        <v>307</v>
      </c>
      <c r="C73" s="388" t="s">
        <v>225</v>
      </c>
      <c r="D73" s="388" t="s">
        <v>308</v>
      </c>
      <c r="E73" s="389" t="s">
        <v>21</v>
      </c>
      <c r="F73" s="389" t="s">
        <v>127</v>
      </c>
      <c r="G73" s="390" t="s">
        <v>292</v>
      </c>
      <c r="H73" s="391">
        <v>15000</v>
      </c>
      <c r="I73" s="391">
        <v>15000</v>
      </c>
      <c r="J73" s="392">
        <f>I73*12</f>
        <v>180000</v>
      </c>
      <c r="K73" s="389"/>
      <c r="L73" s="384"/>
      <c r="M73" s="384"/>
      <c r="N73" s="384"/>
      <c r="O73" s="393">
        <v>15000</v>
      </c>
      <c r="P73" s="393">
        <v>15000</v>
      </c>
      <c r="Q73" s="386"/>
    </row>
    <row r="74" spans="1:30" ht="24">
      <c r="A74" s="314">
        <v>70</v>
      </c>
      <c r="B74" s="370" t="s">
        <v>141</v>
      </c>
      <c r="C74" s="341" t="s">
        <v>142</v>
      </c>
      <c r="D74" s="341" t="s">
        <v>109</v>
      </c>
      <c r="E74" s="371" t="s">
        <v>21</v>
      </c>
      <c r="F74" s="371" t="s">
        <v>140</v>
      </c>
      <c r="G74" s="372" t="s">
        <v>143</v>
      </c>
      <c r="H74" s="373">
        <v>22676</v>
      </c>
      <c r="I74" s="373">
        <f>H74*12</f>
        <v>272112</v>
      </c>
      <c r="J74" s="382">
        <v>0.04</v>
      </c>
      <c r="K74" s="343">
        <f>H74*J74</f>
        <v>907.04</v>
      </c>
      <c r="L74" s="360">
        <f t="shared" ref="L74:L75" si="46">+H74*J74</f>
        <v>907.04</v>
      </c>
      <c r="M74" s="361">
        <f>H74+K74</f>
        <v>23583.040000000001</v>
      </c>
      <c r="N74" s="362">
        <f t="shared" ref="N74:N75" si="47">+H74+L74</f>
        <v>23583.040000000001</v>
      </c>
      <c r="O74" s="363">
        <v>23590</v>
      </c>
      <c r="P74" s="363">
        <f t="shared" ref="P74:P75" si="48">+O74*12</f>
        <v>283080</v>
      </c>
      <c r="Q74" s="371"/>
    </row>
    <row r="75" spans="1:30" ht="24">
      <c r="A75" s="314">
        <v>71</v>
      </c>
      <c r="B75" s="345" t="s">
        <v>144</v>
      </c>
      <c r="C75" s="314" t="s">
        <v>145</v>
      </c>
      <c r="D75" s="314" t="s">
        <v>146</v>
      </c>
      <c r="E75" s="346" t="s">
        <v>21</v>
      </c>
      <c r="F75" s="346" t="s">
        <v>140</v>
      </c>
      <c r="G75" s="347" t="s">
        <v>147</v>
      </c>
      <c r="H75" s="348">
        <v>20000</v>
      </c>
      <c r="I75" s="373">
        <f>H75*12</f>
        <v>240000</v>
      </c>
      <c r="J75" s="375">
        <v>0.04</v>
      </c>
      <c r="K75" s="343">
        <f>H75*J75</f>
        <v>800</v>
      </c>
      <c r="L75" s="360">
        <f t="shared" si="46"/>
        <v>800</v>
      </c>
      <c r="M75" s="361">
        <f>H75+K75</f>
        <v>20800</v>
      </c>
      <c r="N75" s="362">
        <f t="shared" si="47"/>
        <v>20800</v>
      </c>
      <c r="O75" s="363">
        <v>20800</v>
      </c>
      <c r="P75" s="363">
        <f t="shared" si="48"/>
        <v>249600</v>
      </c>
      <c r="Q75" s="346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24">
      <c r="A76" s="314">
        <v>72</v>
      </c>
      <c r="B76" s="345" t="s">
        <v>262</v>
      </c>
      <c r="C76" s="314" t="s">
        <v>263</v>
      </c>
      <c r="D76" s="314" t="s">
        <v>264</v>
      </c>
      <c r="E76" s="346" t="s">
        <v>21</v>
      </c>
      <c r="F76" s="346" t="s">
        <v>140</v>
      </c>
      <c r="G76" s="347" t="s">
        <v>265</v>
      </c>
      <c r="H76" s="348">
        <v>21000</v>
      </c>
      <c r="I76" s="317">
        <f>H76*12</f>
        <v>252000</v>
      </c>
      <c r="J76" s="346" t="s">
        <v>204</v>
      </c>
      <c r="K76" s="349"/>
      <c r="L76" s="349"/>
      <c r="M76" s="349"/>
      <c r="N76" s="349"/>
      <c r="O76" s="350">
        <v>21000</v>
      </c>
      <c r="P76" s="327">
        <f>O76*12</f>
        <v>252000</v>
      </c>
      <c r="Q76" s="351"/>
      <c r="R76" s="1"/>
      <c r="S76" s="1"/>
      <c r="T76" s="1"/>
      <c r="U76" s="1"/>
      <c r="V76" s="1"/>
      <c r="W76" s="1"/>
    </row>
    <row r="77" spans="1:30" ht="24">
      <c r="A77" s="314">
        <v>73</v>
      </c>
      <c r="B77" s="345" t="s">
        <v>266</v>
      </c>
      <c r="C77" s="314" t="s">
        <v>145</v>
      </c>
      <c r="D77" s="314" t="s">
        <v>267</v>
      </c>
      <c r="E77" s="346" t="s">
        <v>21</v>
      </c>
      <c r="F77" s="346" t="s">
        <v>140</v>
      </c>
      <c r="G77" s="347" t="s">
        <v>265</v>
      </c>
      <c r="H77" s="348">
        <v>22000</v>
      </c>
      <c r="I77" s="317">
        <f>H77*12</f>
        <v>264000</v>
      </c>
      <c r="J77" s="346" t="s">
        <v>204</v>
      </c>
      <c r="K77" s="349"/>
      <c r="L77" s="349"/>
      <c r="M77" s="349"/>
      <c r="N77" s="349"/>
      <c r="O77" s="350">
        <v>22000</v>
      </c>
      <c r="P77" s="327">
        <f>O77*12</f>
        <v>264000</v>
      </c>
      <c r="Q77" s="351"/>
      <c r="R77" s="1"/>
      <c r="S77" s="1"/>
      <c r="T77" s="1"/>
      <c r="U77" s="1"/>
      <c r="V77" s="1"/>
      <c r="W77" s="1"/>
    </row>
    <row r="78" spans="1:30" ht="24">
      <c r="A78" s="314">
        <v>74</v>
      </c>
      <c r="B78" s="370" t="s">
        <v>149</v>
      </c>
      <c r="C78" s="341" t="s">
        <v>150</v>
      </c>
      <c r="D78" s="341" t="s">
        <v>151</v>
      </c>
      <c r="E78" s="371" t="s">
        <v>152</v>
      </c>
      <c r="F78" s="371" t="s">
        <v>148</v>
      </c>
      <c r="G78" s="372" t="s">
        <v>153</v>
      </c>
      <c r="H78" s="373">
        <v>24719</v>
      </c>
      <c r="I78" s="373">
        <f>H78*12</f>
        <v>296628</v>
      </c>
      <c r="J78" s="382">
        <v>0.04</v>
      </c>
      <c r="K78" s="343">
        <v>990</v>
      </c>
      <c r="L78" s="360">
        <f t="shared" ref="L78:L81" si="49">+H78*J78</f>
        <v>988.76</v>
      </c>
      <c r="M78" s="361">
        <f>H78+K78</f>
        <v>25709</v>
      </c>
      <c r="N78" s="362">
        <f>+H78+L78</f>
        <v>25707.759999999998</v>
      </c>
      <c r="O78" s="363">
        <v>25710</v>
      </c>
      <c r="P78" s="363">
        <f t="shared" ref="P78:P81" si="50">+O78*12</f>
        <v>308520</v>
      </c>
      <c r="Q78" s="371"/>
    </row>
    <row r="79" spans="1:30" ht="24">
      <c r="A79" s="314">
        <v>75</v>
      </c>
      <c r="B79" s="370" t="s">
        <v>154</v>
      </c>
      <c r="C79" s="341" t="s">
        <v>155</v>
      </c>
      <c r="D79" s="341" t="s">
        <v>156</v>
      </c>
      <c r="E79" s="371" t="s">
        <v>152</v>
      </c>
      <c r="F79" s="371" t="s">
        <v>148</v>
      </c>
      <c r="G79" s="372" t="s">
        <v>157</v>
      </c>
      <c r="H79" s="373">
        <v>19000</v>
      </c>
      <c r="I79" s="373">
        <f t="shared" ref="I79:I81" si="51">H79*12</f>
        <v>228000</v>
      </c>
      <c r="J79" s="382">
        <v>0.04</v>
      </c>
      <c r="K79" s="343">
        <f t="shared" ref="K79:K81" si="52">H79*J79</f>
        <v>760</v>
      </c>
      <c r="L79" s="360">
        <f t="shared" si="49"/>
        <v>760</v>
      </c>
      <c r="M79" s="361">
        <f t="shared" ref="M79:M81" si="53">H79+K79</f>
        <v>19760</v>
      </c>
      <c r="N79" s="362">
        <f t="shared" ref="N79:N81" si="54">+H79+L79</f>
        <v>19760</v>
      </c>
      <c r="O79" s="363">
        <v>19760</v>
      </c>
      <c r="P79" s="363">
        <f t="shared" si="50"/>
        <v>237120</v>
      </c>
      <c r="Q79" s="371"/>
    </row>
    <row r="80" spans="1:30" ht="24">
      <c r="A80" s="314">
        <v>76</v>
      </c>
      <c r="B80" s="370" t="s">
        <v>158</v>
      </c>
      <c r="C80" s="341" t="s">
        <v>159</v>
      </c>
      <c r="D80" s="341" t="s">
        <v>160</v>
      </c>
      <c r="E80" s="371" t="s">
        <v>152</v>
      </c>
      <c r="F80" s="371" t="s">
        <v>148</v>
      </c>
      <c r="G80" s="372" t="s">
        <v>147</v>
      </c>
      <c r="H80" s="373">
        <v>15000</v>
      </c>
      <c r="I80" s="373">
        <f t="shared" si="51"/>
        <v>180000</v>
      </c>
      <c r="J80" s="382">
        <v>0.04</v>
      </c>
      <c r="K80" s="343">
        <f t="shared" si="52"/>
        <v>600</v>
      </c>
      <c r="L80" s="360">
        <f t="shared" si="49"/>
        <v>600</v>
      </c>
      <c r="M80" s="361">
        <f t="shared" si="53"/>
        <v>15600</v>
      </c>
      <c r="N80" s="362">
        <f t="shared" si="54"/>
        <v>15600</v>
      </c>
      <c r="O80" s="363">
        <v>15600</v>
      </c>
      <c r="P80" s="363">
        <f t="shared" si="50"/>
        <v>187200</v>
      </c>
      <c r="Q80" s="371"/>
    </row>
    <row r="81" spans="1:30" ht="24">
      <c r="A81" s="314">
        <v>77</v>
      </c>
      <c r="B81" s="370" t="s">
        <v>161</v>
      </c>
      <c r="C81" s="341" t="s">
        <v>159</v>
      </c>
      <c r="D81" s="341" t="s">
        <v>162</v>
      </c>
      <c r="E81" s="371" t="s">
        <v>152</v>
      </c>
      <c r="F81" s="371" t="s">
        <v>148</v>
      </c>
      <c r="G81" s="372" t="s">
        <v>147</v>
      </c>
      <c r="H81" s="373">
        <v>15000</v>
      </c>
      <c r="I81" s="373">
        <f t="shared" si="51"/>
        <v>180000</v>
      </c>
      <c r="J81" s="382">
        <v>0.04</v>
      </c>
      <c r="K81" s="343">
        <f t="shared" si="52"/>
        <v>600</v>
      </c>
      <c r="L81" s="360">
        <f t="shared" si="49"/>
        <v>600</v>
      </c>
      <c r="M81" s="361">
        <f t="shared" si="53"/>
        <v>15600</v>
      </c>
      <c r="N81" s="362">
        <f t="shared" si="54"/>
        <v>15600</v>
      </c>
      <c r="O81" s="363">
        <v>15600</v>
      </c>
      <c r="P81" s="363">
        <f t="shared" si="50"/>
        <v>187200</v>
      </c>
      <c r="Q81" s="371"/>
    </row>
    <row r="82" spans="1:30" ht="24">
      <c r="A82" s="314">
        <v>78</v>
      </c>
      <c r="B82" s="370" t="s">
        <v>335</v>
      </c>
      <c r="C82" s="341" t="s">
        <v>336</v>
      </c>
      <c r="D82" s="341" t="s">
        <v>337</v>
      </c>
      <c r="E82" s="371" t="s">
        <v>21</v>
      </c>
      <c r="F82" s="371" t="s">
        <v>148</v>
      </c>
      <c r="G82" s="372" t="s">
        <v>338</v>
      </c>
      <c r="H82" s="373">
        <v>25000</v>
      </c>
      <c r="I82" s="343">
        <f>H82*12</f>
        <v>300000</v>
      </c>
      <c r="J82" s="341" t="s">
        <v>318</v>
      </c>
      <c r="K82" s="384"/>
      <c r="L82" s="384"/>
      <c r="M82" s="384"/>
      <c r="N82" s="384"/>
      <c r="O82" s="385">
        <v>25000</v>
      </c>
      <c r="P82" s="354">
        <f>O82*12</f>
        <v>300000</v>
      </c>
      <c r="Q82" s="386"/>
    </row>
    <row r="83" spans="1:30" ht="24">
      <c r="A83" s="314">
        <v>79</v>
      </c>
      <c r="B83" s="370" t="s">
        <v>164</v>
      </c>
      <c r="C83" s="341" t="s">
        <v>165</v>
      </c>
      <c r="D83" s="341" t="s">
        <v>475</v>
      </c>
      <c r="E83" s="371" t="s">
        <v>152</v>
      </c>
      <c r="F83" s="371" t="s">
        <v>167</v>
      </c>
      <c r="G83" s="372" t="s">
        <v>168</v>
      </c>
      <c r="H83" s="373">
        <v>20000</v>
      </c>
      <c r="I83" s="373">
        <f>H83*12</f>
        <v>240000</v>
      </c>
      <c r="J83" s="394">
        <v>0.04</v>
      </c>
      <c r="K83" s="343">
        <f>H83*J83</f>
        <v>800</v>
      </c>
      <c r="L83" s="360">
        <f t="shared" ref="L83:L86" si="55">+H83*J83</f>
        <v>800</v>
      </c>
      <c r="M83" s="361">
        <f>H83+K83</f>
        <v>20800</v>
      </c>
      <c r="N83" s="362">
        <f t="shared" ref="N83:N86" si="56">+H83+L83</f>
        <v>20800</v>
      </c>
      <c r="O83" s="363">
        <v>20800</v>
      </c>
      <c r="P83" s="363">
        <f t="shared" ref="P83:P86" si="57">+O83*12</f>
        <v>249600</v>
      </c>
      <c r="Q83" s="371"/>
    </row>
    <row r="84" spans="1:30" ht="24">
      <c r="A84" s="314">
        <v>80</v>
      </c>
      <c r="B84" s="370" t="s">
        <v>169</v>
      </c>
      <c r="C84" s="341" t="s">
        <v>142</v>
      </c>
      <c r="D84" s="341" t="s">
        <v>476</v>
      </c>
      <c r="E84" s="371" t="s">
        <v>152</v>
      </c>
      <c r="F84" s="371" t="s">
        <v>167</v>
      </c>
      <c r="G84" s="372" t="s">
        <v>171</v>
      </c>
      <c r="H84" s="373">
        <v>20000</v>
      </c>
      <c r="I84" s="373">
        <f t="shared" ref="I84:I86" si="58">H84*12</f>
        <v>240000</v>
      </c>
      <c r="J84" s="394">
        <v>0.04</v>
      </c>
      <c r="K84" s="343">
        <f t="shared" ref="K84:K86" si="59">H84*J84</f>
        <v>800</v>
      </c>
      <c r="L84" s="360">
        <f t="shared" si="55"/>
        <v>800</v>
      </c>
      <c r="M84" s="361">
        <f t="shared" ref="M84:M86" si="60">H84+K84</f>
        <v>20800</v>
      </c>
      <c r="N84" s="362">
        <f t="shared" si="56"/>
        <v>20800</v>
      </c>
      <c r="O84" s="363">
        <v>20800</v>
      </c>
      <c r="P84" s="363">
        <f t="shared" si="57"/>
        <v>249600</v>
      </c>
      <c r="Q84" s="371"/>
    </row>
    <row r="85" spans="1:30" ht="24">
      <c r="A85" s="314">
        <v>81</v>
      </c>
      <c r="B85" s="370" t="s">
        <v>172</v>
      </c>
      <c r="C85" s="341" t="s">
        <v>173</v>
      </c>
      <c r="D85" s="341" t="s">
        <v>477</v>
      </c>
      <c r="E85" s="371" t="s">
        <v>152</v>
      </c>
      <c r="F85" s="371" t="s">
        <v>167</v>
      </c>
      <c r="G85" s="372" t="s">
        <v>136</v>
      </c>
      <c r="H85" s="373">
        <v>15000</v>
      </c>
      <c r="I85" s="373">
        <f t="shared" si="58"/>
        <v>180000</v>
      </c>
      <c r="J85" s="394">
        <v>0.04</v>
      </c>
      <c r="K85" s="343">
        <f t="shared" si="59"/>
        <v>600</v>
      </c>
      <c r="L85" s="360">
        <f t="shared" si="55"/>
        <v>600</v>
      </c>
      <c r="M85" s="361">
        <f t="shared" si="60"/>
        <v>15600</v>
      </c>
      <c r="N85" s="362">
        <f t="shared" si="56"/>
        <v>15600</v>
      </c>
      <c r="O85" s="363">
        <v>15600</v>
      </c>
      <c r="P85" s="363">
        <f t="shared" si="57"/>
        <v>187200</v>
      </c>
      <c r="Q85" s="371"/>
    </row>
    <row r="86" spans="1:30" ht="24">
      <c r="A86" s="314">
        <v>82</v>
      </c>
      <c r="B86" s="370" t="s">
        <v>175</v>
      </c>
      <c r="C86" s="341" t="s">
        <v>176</v>
      </c>
      <c r="D86" s="341" t="s">
        <v>478</v>
      </c>
      <c r="E86" s="371" t="s">
        <v>152</v>
      </c>
      <c r="F86" s="371" t="s">
        <v>167</v>
      </c>
      <c r="G86" s="372" t="s">
        <v>136</v>
      </c>
      <c r="H86" s="373">
        <v>15000</v>
      </c>
      <c r="I86" s="373">
        <f t="shared" si="58"/>
        <v>180000</v>
      </c>
      <c r="J86" s="394">
        <v>0.04</v>
      </c>
      <c r="K86" s="343">
        <f t="shared" si="59"/>
        <v>600</v>
      </c>
      <c r="L86" s="360">
        <f t="shared" si="55"/>
        <v>600</v>
      </c>
      <c r="M86" s="361">
        <f t="shared" si="60"/>
        <v>15600</v>
      </c>
      <c r="N86" s="362">
        <f t="shared" si="56"/>
        <v>15600</v>
      </c>
      <c r="O86" s="363">
        <v>15600</v>
      </c>
      <c r="P86" s="363">
        <f t="shared" si="57"/>
        <v>187200</v>
      </c>
      <c r="Q86" s="371"/>
    </row>
    <row r="87" spans="1:30" ht="48">
      <c r="A87" s="314">
        <v>83</v>
      </c>
      <c r="B87" s="370" t="s">
        <v>273</v>
      </c>
      <c r="C87" s="341" t="s">
        <v>145</v>
      </c>
      <c r="D87" s="341" t="s">
        <v>479</v>
      </c>
      <c r="E87" s="371" t="s">
        <v>152</v>
      </c>
      <c r="F87" s="346" t="s">
        <v>163</v>
      </c>
      <c r="G87" s="372" t="s">
        <v>275</v>
      </c>
      <c r="H87" s="373">
        <v>15000</v>
      </c>
      <c r="I87" s="343">
        <f>H87*12</f>
        <v>180000</v>
      </c>
      <c r="J87" s="371" t="s">
        <v>204</v>
      </c>
      <c r="K87" s="349"/>
      <c r="L87" s="349"/>
      <c r="M87" s="349"/>
      <c r="N87" s="349"/>
      <c r="O87" s="385">
        <v>15000</v>
      </c>
      <c r="P87" s="354">
        <f>O87*12</f>
        <v>180000</v>
      </c>
      <c r="Q87" s="351"/>
      <c r="R87" s="1"/>
      <c r="S87" s="1"/>
      <c r="T87" s="1"/>
      <c r="U87" s="1"/>
      <c r="V87" s="1"/>
      <c r="W87" s="1"/>
    </row>
    <row r="88" spans="1:30" s="6" customFormat="1" ht="24">
      <c r="A88" s="314">
        <v>84</v>
      </c>
      <c r="B88" s="340" t="s">
        <v>179</v>
      </c>
      <c r="C88" s="341" t="s">
        <v>180</v>
      </c>
      <c r="D88" s="341" t="s">
        <v>109</v>
      </c>
      <c r="E88" s="341" t="s">
        <v>21</v>
      </c>
      <c r="F88" s="341" t="s">
        <v>181</v>
      </c>
      <c r="G88" s="342" t="s">
        <v>182</v>
      </c>
      <c r="H88" s="343">
        <v>20000</v>
      </c>
      <c r="I88" s="343">
        <f>H88*12</f>
        <v>240000</v>
      </c>
      <c r="J88" s="344">
        <v>0.04</v>
      </c>
      <c r="K88" s="343">
        <f>H88*J88</f>
        <v>800</v>
      </c>
      <c r="L88" s="360">
        <f t="shared" ref="L88:L90" si="61">+H88*J88</f>
        <v>800</v>
      </c>
      <c r="M88" s="361">
        <f>H88+K88</f>
        <v>20800</v>
      </c>
      <c r="N88" s="362">
        <f>+H88+L88</f>
        <v>20800</v>
      </c>
      <c r="O88" s="363">
        <v>20800</v>
      </c>
      <c r="P88" s="363">
        <f t="shared" ref="P88:P90" si="62">+O88*12</f>
        <v>249600</v>
      </c>
      <c r="Q88" s="341"/>
    </row>
    <row r="89" spans="1:30" s="6" customFormat="1" ht="24">
      <c r="A89" s="314">
        <v>85</v>
      </c>
      <c r="B89" s="340" t="s">
        <v>183</v>
      </c>
      <c r="C89" s="341" t="s">
        <v>125</v>
      </c>
      <c r="D89" s="341" t="s">
        <v>480</v>
      </c>
      <c r="E89" s="341" t="s">
        <v>152</v>
      </c>
      <c r="F89" s="341" t="s">
        <v>181</v>
      </c>
      <c r="G89" s="342" t="s">
        <v>185</v>
      </c>
      <c r="H89" s="343">
        <v>22961</v>
      </c>
      <c r="I89" s="343">
        <f t="shared" ref="I89:I90" si="63">H89*12</f>
        <v>275532</v>
      </c>
      <c r="J89" s="344">
        <v>0.04</v>
      </c>
      <c r="K89" s="343">
        <f t="shared" ref="K89:K90" si="64">H89*J89</f>
        <v>918.44</v>
      </c>
      <c r="L89" s="360">
        <f t="shared" si="61"/>
        <v>918.44</v>
      </c>
      <c r="M89" s="361">
        <f t="shared" ref="M89:M90" si="65">H89+K89</f>
        <v>23879.439999999999</v>
      </c>
      <c r="N89" s="362">
        <f t="shared" ref="N89:N90" si="66">+H89+L89</f>
        <v>23879.439999999999</v>
      </c>
      <c r="O89" s="363">
        <v>23880</v>
      </c>
      <c r="P89" s="363">
        <f t="shared" si="62"/>
        <v>286560</v>
      </c>
      <c r="Q89" s="341"/>
    </row>
    <row r="90" spans="1:30" s="6" customFormat="1" ht="24">
      <c r="A90" s="314">
        <v>86</v>
      </c>
      <c r="B90" s="340" t="s">
        <v>186</v>
      </c>
      <c r="C90" s="341" t="s">
        <v>187</v>
      </c>
      <c r="D90" s="341" t="s">
        <v>475</v>
      </c>
      <c r="E90" s="341" t="s">
        <v>152</v>
      </c>
      <c r="F90" s="341" t="s">
        <v>181</v>
      </c>
      <c r="G90" s="342" t="s">
        <v>188</v>
      </c>
      <c r="H90" s="343">
        <v>25000</v>
      </c>
      <c r="I90" s="343">
        <f t="shared" si="63"/>
        <v>300000</v>
      </c>
      <c r="J90" s="344">
        <v>0.04</v>
      </c>
      <c r="K90" s="343">
        <f t="shared" si="64"/>
        <v>1000</v>
      </c>
      <c r="L90" s="360">
        <f t="shared" si="61"/>
        <v>1000</v>
      </c>
      <c r="M90" s="361">
        <f t="shared" si="65"/>
        <v>26000</v>
      </c>
      <c r="N90" s="362">
        <f t="shared" si="66"/>
        <v>26000</v>
      </c>
      <c r="O90" s="363">
        <v>26000</v>
      </c>
      <c r="P90" s="363">
        <f t="shared" si="62"/>
        <v>312000</v>
      </c>
      <c r="Q90" s="341"/>
    </row>
    <row r="91" spans="1:30" ht="24">
      <c r="A91" s="314">
        <v>87</v>
      </c>
      <c r="B91" s="352" t="s">
        <v>281</v>
      </c>
      <c r="C91" s="325" t="s">
        <v>282</v>
      </c>
      <c r="D91" s="325" t="s">
        <v>481</v>
      </c>
      <c r="E91" s="341" t="s">
        <v>152</v>
      </c>
      <c r="F91" s="341" t="s">
        <v>181</v>
      </c>
      <c r="G91" s="342" t="s">
        <v>284</v>
      </c>
      <c r="H91" s="343">
        <v>30000</v>
      </c>
      <c r="I91" s="343">
        <f>H91*12</f>
        <v>360000</v>
      </c>
      <c r="J91" s="341" t="s">
        <v>204</v>
      </c>
      <c r="K91" s="349"/>
      <c r="L91" s="349"/>
      <c r="M91" s="349"/>
      <c r="N91" s="349"/>
      <c r="O91" s="354">
        <v>30000</v>
      </c>
      <c r="P91" s="354">
        <f>O91*12</f>
        <v>360000</v>
      </c>
      <c r="Q91" s="351"/>
      <c r="R91" s="1"/>
      <c r="S91" s="1"/>
      <c r="T91" s="1"/>
      <c r="U91" s="1"/>
      <c r="V91" s="1"/>
      <c r="W91" s="1"/>
    </row>
    <row r="92" spans="1:30" ht="24">
      <c r="A92" s="314">
        <v>88</v>
      </c>
      <c r="B92" s="370" t="s">
        <v>340</v>
      </c>
      <c r="C92" s="341"/>
      <c r="D92" s="341"/>
      <c r="E92" s="371" t="s">
        <v>21</v>
      </c>
      <c r="F92" s="371" t="s">
        <v>339</v>
      </c>
      <c r="G92" s="372" t="s">
        <v>341</v>
      </c>
      <c r="H92" s="373">
        <v>25000</v>
      </c>
      <c r="I92" s="343">
        <f>H92*12</f>
        <v>300000</v>
      </c>
      <c r="J92" s="341" t="s">
        <v>318</v>
      </c>
      <c r="K92" s="349"/>
      <c r="L92" s="349"/>
      <c r="M92" s="349"/>
      <c r="N92" s="349"/>
      <c r="O92" s="385">
        <v>25000</v>
      </c>
      <c r="P92" s="354">
        <f>O92*12</f>
        <v>300000</v>
      </c>
      <c r="Q92" s="351"/>
      <c r="R92" s="1"/>
      <c r="S92" s="1"/>
      <c r="T92" s="1"/>
      <c r="U92" s="1"/>
      <c r="V92" s="1"/>
      <c r="W92" s="1"/>
    </row>
    <row r="93" spans="1:30" ht="24">
      <c r="A93" s="314">
        <v>89</v>
      </c>
      <c r="B93" s="370" t="s">
        <v>190</v>
      </c>
      <c r="C93" s="341" t="s">
        <v>191</v>
      </c>
      <c r="D93" s="341" t="s">
        <v>482</v>
      </c>
      <c r="E93" s="371" t="s">
        <v>21</v>
      </c>
      <c r="F93" s="371" t="s">
        <v>189</v>
      </c>
      <c r="G93" s="372" t="s">
        <v>193</v>
      </c>
      <c r="H93" s="373">
        <v>19000</v>
      </c>
      <c r="I93" s="373">
        <f>H93*12</f>
        <v>228000</v>
      </c>
      <c r="J93" s="382">
        <v>0.04</v>
      </c>
      <c r="K93" s="343">
        <f>H93*J93</f>
        <v>760</v>
      </c>
      <c r="L93" s="360">
        <f t="shared" ref="L93:L95" si="67">+H93*J93</f>
        <v>760</v>
      </c>
      <c r="M93" s="361">
        <f>H93+K93</f>
        <v>19760</v>
      </c>
      <c r="N93" s="362">
        <f>+H93+L93</f>
        <v>19760</v>
      </c>
      <c r="O93" s="363">
        <v>19760</v>
      </c>
      <c r="P93" s="363">
        <f t="shared" ref="P93:P95" si="68">+O93*12</f>
        <v>237120</v>
      </c>
      <c r="Q93" s="371"/>
    </row>
    <row r="94" spans="1:30" ht="24">
      <c r="A94" s="314">
        <v>90</v>
      </c>
      <c r="B94" s="345" t="s">
        <v>194</v>
      </c>
      <c r="C94" s="314" t="s">
        <v>159</v>
      </c>
      <c r="D94" s="314" t="s">
        <v>109</v>
      </c>
      <c r="E94" s="346" t="s">
        <v>21</v>
      </c>
      <c r="F94" s="346" t="s">
        <v>189</v>
      </c>
      <c r="G94" s="347" t="s">
        <v>136</v>
      </c>
      <c r="H94" s="348">
        <v>20000</v>
      </c>
      <c r="I94" s="373">
        <f t="shared" ref="I94:I95" si="69">H94*12</f>
        <v>240000</v>
      </c>
      <c r="J94" s="375">
        <v>0.04</v>
      </c>
      <c r="K94" s="343">
        <f t="shared" ref="K94:K95" si="70">H94*J94</f>
        <v>800</v>
      </c>
      <c r="L94" s="360">
        <f t="shared" si="67"/>
        <v>800</v>
      </c>
      <c r="M94" s="361">
        <f t="shared" ref="M94:M95" si="71">H94+K94</f>
        <v>20800</v>
      </c>
      <c r="N94" s="362">
        <f t="shared" ref="N94:N95" si="72">+H94+L94</f>
        <v>20800</v>
      </c>
      <c r="O94" s="363">
        <v>20800</v>
      </c>
      <c r="P94" s="363">
        <f t="shared" si="68"/>
        <v>249600</v>
      </c>
      <c r="Q94" s="346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24">
      <c r="A95" s="314">
        <v>91</v>
      </c>
      <c r="B95" s="345" t="s">
        <v>195</v>
      </c>
      <c r="C95" s="314" t="s">
        <v>133</v>
      </c>
      <c r="D95" s="314" t="s">
        <v>109</v>
      </c>
      <c r="E95" s="346" t="s">
        <v>21</v>
      </c>
      <c r="F95" s="346" t="s">
        <v>189</v>
      </c>
      <c r="G95" s="347" t="s">
        <v>196</v>
      </c>
      <c r="H95" s="348">
        <v>15000</v>
      </c>
      <c r="I95" s="373">
        <f t="shared" si="69"/>
        <v>180000</v>
      </c>
      <c r="J95" s="375">
        <v>0.04</v>
      </c>
      <c r="K95" s="343">
        <f t="shared" si="70"/>
        <v>600</v>
      </c>
      <c r="L95" s="360">
        <f t="shared" si="67"/>
        <v>600</v>
      </c>
      <c r="M95" s="361">
        <f t="shared" si="71"/>
        <v>15600</v>
      </c>
      <c r="N95" s="362">
        <f t="shared" si="72"/>
        <v>15600</v>
      </c>
      <c r="O95" s="363">
        <v>15600</v>
      </c>
      <c r="P95" s="363">
        <f t="shared" si="68"/>
        <v>187200</v>
      </c>
      <c r="Q95" s="346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24">
      <c r="A96" s="314">
        <v>92</v>
      </c>
      <c r="B96" s="345" t="s">
        <v>309</v>
      </c>
      <c r="C96" s="314" t="s">
        <v>310</v>
      </c>
      <c r="D96" s="314" t="s">
        <v>311</v>
      </c>
      <c r="E96" s="346" t="s">
        <v>21</v>
      </c>
      <c r="F96" s="346" t="s">
        <v>189</v>
      </c>
      <c r="G96" s="395" t="s">
        <v>345</v>
      </c>
      <c r="H96" s="348">
        <v>25000</v>
      </c>
      <c r="I96" s="348">
        <v>25000</v>
      </c>
      <c r="J96" s="355">
        <f>I96*12</f>
        <v>300000</v>
      </c>
      <c r="K96" s="346"/>
      <c r="L96" s="349"/>
      <c r="M96" s="349"/>
      <c r="N96" s="349"/>
      <c r="O96" s="350">
        <v>25000</v>
      </c>
      <c r="P96" s="350">
        <v>25000</v>
      </c>
      <c r="Q96" s="351"/>
      <c r="R96" s="1"/>
      <c r="S96" s="1"/>
      <c r="T96" s="1"/>
      <c r="U96" s="1"/>
      <c r="V96" s="1"/>
      <c r="W96" s="1"/>
      <c r="X96" s="1"/>
    </row>
    <row r="97" spans="1:30" ht="24">
      <c r="A97" s="314">
        <v>93</v>
      </c>
      <c r="B97" s="396" t="s">
        <v>277</v>
      </c>
      <c r="C97" s="314" t="s">
        <v>39</v>
      </c>
      <c r="D97" s="314" t="s">
        <v>278</v>
      </c>
      <c r="E97" s="346" t="s">
        <v>21</v>
      </c>
      <c r="F97" s="346" t="s">
        <v>276</v>
      </c>
      <c r="G97" s="347" t="s">
        <v>265</v>
      </c>
      <c r="H97" s="397">
        <v>15000</v>
      </c>
      <c r="I97" s="331">
        <f>H97*12</f>
        <v>180000</v>
      </c>
      <c r="J97" s="346" t="s">
        <v>204</v>
      </c>
      <c r="K97" s="398"/>
      <c r="L97" s="398"/>
      <c r="M97" s="398"/>
      <c r="N97" s="398"/>
      <c r="O97" s="399">
        <v>15000</v>
      </c>
      <c r="P97" s="334">
        <f>O97*12</f>
        <v>180000</v>
      </c>
      <c r="Q97" s="400"/>
      <c r="R97" s="1"/>
      <c r="S97" s="1"/>
      <c r="T97" s="1"/>
      <c r="U97" s="1"/>
      <c r="V97" s="1"/>
      <c r="W97" s="1"/>
    </row>
    <row r="98" spans="1:30" ht="24">
      <c r="A98" s="314">
        <v>94</v>
      </c>
      <c r="B98" s="396" t="s">
        <v>279</v>
      </c>
      <c r="C98" s="314" t="s">
        <v>133</v>
      </c>
      <c r="D98" s="314" t="s">
        <v>280</v>
      </c>
      <c r="E98" s="346" t="s">
        <v>21</v>
      </c>
      <c r="F98" s="346" t="s">
        <v>276</v>
      </c>
      <c r="G98" s="347" t="s">
        <v>265</v>
      </c>
      <c r="H98" s="397">
        <v>15000</v>
      </c>
      <c r="I98" s="331">
        <f>H98*12</f>
        <v>180000</v>
      </c>
      <c r="J98" s="346" t="s">
        <v>204</v>
      </c>
      <c r="K98" s="398"/>
      <c r="L98" s="398"/>
      <c r="M98" s="398"/>
      <c r="N98" s="398"/>
      <c r="O98" s="399">
        <v>15000</v>
      </c>
      <c r="P98" s="334">
        <f>O98*12</f>
        <v>180000</v>
      </c>
      <c r="Q98" s="400"/>
      <c r="R98" s="1"/>
      <c r="S98" s="1"/>
      <c r="T98" s="1"/>
      <c r="U98" s="1"/>
      <c r="V98" s="1"/>
      <c r="W98" s="1"/>
    </row>
    <row r="99" spans="1:30" ht="24">
      <c r="A99" s="314">
        <v>95</v>
      </c>
      <c r="B99" s="396" t="s">
        <v>269</v>
      </c>
      <c r="C99" s="314" t="s">
        <v>270</v>
      </c>
      <c r="D99" s="314" t="s">
        <v>271</v>
      </c>
      <c r="E99" s="346" t="s">
        <v>21</v>
      </c>
      <c r="F99" s="346" t="s">
        <v>268</v>
      </c>
      <c r="G99" s="347" t="s">
        <v>272</v>
      </c>
      <c r="H99" s="397">
        <v>15000</v>
      </c>
      <c r="I99" s="401">
        <f>H99*12</f>
        <v>180000</v>
      </c>
      <c r="J99" s="346" t="s">
        <v>204</v>
      </c>
      <c r="K99" s="398"/>
      <c r="L99" s="398"/>
      <c r="M99" s="398"/>
      <c r="N99" s="398"/>
      <c r="O99" s="399">
        <v>15000</v>
      </c>
      <c r="P99" s="334">
        <f>O99*12</f>
        <v>180000</v>
      </c>
      <c r="Q99" s="400"/>
      <c r="R99" s="1"/>
      <c r="S99" s="1"/>
      <c r="T99" s="1"/>
      <c r="U99" s="1"/>
      <c r="V99" s="1"/>
      <c r="W99" s="1"/>
    </row>
    <row r="100" spans="1:30" ht="30.75" customHeight="1">
      <c r="A100" s="1"/>
      <c r="B100" s="109"/>
      <c r="C100" s="14"/>
      <c r="D100" s="14"/>
      <c r="E100" s="63"/>
      <c r="F100" s="63"/>
      <c r="G100" s="2"/>
      <c r="H100" s="224"/>
      <c r="I100" s="224"/>
      <c r="J100" s="224"/>
      <c r="K100" s="225"/>
      <c r="L100" s="225"/>
      <c r="M100" s="226"/>
      <c r="N100" s="226"/>
      <c r="O100" s="226"/>
      <c r="P100" s="226"/>
      <c r="Q100" s="63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30.75" customHeight="1">
      <c r="A101" s="1"/>
      <c r="B101" s="109"/>
      <c r="C101" s="14"/>
      <c r="D101" s="14"/>
      <c r="E101" s="63"/>
      <c r="F101" s="63"/>
      <c r="G101" s="2"/>
      <c r="H101" s="224"/>
      <c r="I101" s="224"/>
      <c r="J101" s="224"/>
      <c r="K101" s="225"/>
      <c r="L101" s="225"/>
      <c r="M101" s="226"/>
      <c r="N101" s="226"/>
      <c r="O101" s="226"/>
      <c r="P101" s="226"/>
      <c r="Q101" s="63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30.75" customHeight="1">
      <c r="A102" s="1"/>
      <c r="B102" s="109"/>
      <c r="C102" s="14"/>
      <c r="D102" s="14"/>
      <c r="E102" s="63"/>
      <c r="F102" s="63"/>
      <c r="G102" s="2"/>
      <c r="H102" s="224"/>
      <c r="I102" s="224"/>
      <c r="J102" s="224"/>
      <c r="K102" s="225"/>
      <c r="L102" s="225"/>
      <c r="M102" s="226"/>
      <c r="N102" s="226"/>
      <c r="O102" s="226"/>
      <c r="P102" s="226"/>
      <c r="Q102" s="63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30.75" customHeight="1">
      <c r="A103" s="1"/>
      <c r="B103" s="109"/>
      <c r="C103" s="14"/>
      <c r="D103" s="14"/>
      <c r="E103" s="63"/>
      <c r="F103" s="63"/>
      <c r="G103" s="2"/>
      <c r="H103" s="224"/>
      <c r="I103" s="224"/>
      <c r="J103" s="224"/>
      <c r="K103" s="225"/>
      <c r="L103" s="225"/>
      <c r="M103" s="226"/>
      <c r="N103" s="226"/>
      <c r="O103" s="226"/>
      <c r="P103" s="226"/>
      <c r="Q103" s="63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30.75" customHeight="1">
      <c r="A104" s="1"/>
      <c r="B104" s="109"/>
      <c r="C104" s="14"/>
      <c r="D104" s="14"/>
      <c r="E104" s="63"/>
      <c r="F104" s="63"/>
      <c r="G104" s="2"/>
      <c r="H104" s="224"/>
      <c r="I104" s="224"/>
      <c r="J104" s="224"/>
      <c r="K104" s="225"/>
      <c r="L104" s="225"/>
      <c r="M104" s="226"/>
      <c r="N104" s="226"/>
      <c r="O104" s="226"/>
      <c r="P104" s="226"/>
      <c r="Q104" s="63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30.75" customHeight="1">
      <c r="A105" s="1"/>
      <c r="B105" s="109"/>
      <c r="C105" s="14"/>
      <c r="D105" s="14"/>
      <c r="E105" s="63"/>
      <c r="F105" s="63"/>
      <c r="G105" s="2"/>
      <c r="H105" s="224"/>
      <c r="I105" s="224"/>
      <c r="J105" s="224"/>
      <c r="K105" s="225"/>
      <c r="L105" s="225"/>
      <c r="M105" s="226"/>
      <c r="N105" s="226"/>
      <c r="O105" s="226"/>
      <c r="P105" s="226"/>
      <c r="Q105" s="63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30.75" customHeight="1">
      <c r="A106" s="1"/>
      <c r="B106" s="109"/>
      <c r="C106" s="14"/>
      <c r="D106" s="14"/>
      <c r="E106" s="63"/>
      <c r="F106" s="63"/>
      <c r="G106" s="2"/>
      <c r="H106" s="224"/>
      <c r="I106" s="224"/>
      <c r="J106" s="224"/>
      <c r="K106" s="225"/>
      <c r="L106" s="225"/>
      <c r="M106" s="226"/>
      <c r="N106" s="226"/>
      <c r="O106" s="226"/>
      <c r="P106" s="226"/>
      <c r="Q106" s="63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30.75" customHeight="1">
      <c r="A107" s="1"/>
      <c r="B107" s="109"/>
      <c r="C107" s="14"/>
      <c r="D107" s="14"/>
      <c r="E107" s="63"/>
      <c r="F107" s="63"/>
      <c r="G107" s="2"/>
      <c r="H107" s="224"/>
      <c r="I107" s="224"/>
      <c r="J107" s="224"/>
      <c r="K107" s="225"/>
      <c r="L107" s="225"/>
      <c r="M107" s="226"/>
      <c r="N107" s="226"/>
      <c r="O107" s="226"/>
      <c r="P107" s="226"/>
      <c r="Q107" s="63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30.75" customHeight="1">
      <c r="A108" s="1"/>
      <c r="B108" s="109"/>
      <c r="C108" s="14"/>
      <c r="D108" s="14"/>
      <c r="E108" s="63"/>
      <c r="F108" s="63"/>
      <c r="G108" s="2"/>
      <c r="H108" s="224"/>
      <c r="I108" s="224"/>
      <c r="J108" s="224"/>
      <c r="K108" s="225"/>
      <c r="L108" s="225"/>
      <c r="M108" s="226"/>
      <c r="N108" s="226"/>
      <c r="O108" s="226"/>
      <c r="P108" s="226"/>
      <c r="Q108" s="63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30.75" customHeight="1">
      <c r="A109" s="1"/>
      <c r="B109" s="109"/>
      <c r="C109" s="14"/>
      <c r="D109" s="14"/>
      <c r="E109" s="63"/>
      <c r="F109" s="63"/>
      <c r="G109" s="2"/>
      <c r="H109" s="224"/>
      <c r="I109" s="224"/>
      <c r="J109" s="224"/>
      <c r="K109" s="225"/>
      <c r="L109" s="225"/>
      <c r="M109" s="226"/>
      <c r="N109" s="226"/>
      <c r="O109" s="226"/>
      <c r="P109" s="226"/>
      <c r="Q109" s="63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30.75" customHeight="1">
      <c r="A110" s="1"/>
      <c r="B110" s="109"/>
      <c r="C110" s="14"/>
      <c r="D110" s="14"/>
      <c r="E110" s="63"/>
      <c r="F110" s="63"/>
      <c r="G110" s="2"/>
      <c r="H110" s="224"/>
      <c r="I110" s="224"/>
      <c r="J110" s="224"/>
      <c r="K110" s="225"/>
      <c r="L110" s="225"/>
      <c r="M110" s="226"/>
      <c r="N110" s="226"/>
      <c r="O110" s="226"/>
      <c r="P110" s="226"/>
      <c r="Q110" s="63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30.75" customHeight="1">
      <c r="A111" s="1"/>
      <c r="B111" s="109"/>
      <c r="C111" s="14"/>
      <c r="D111" s="14"/>
      <c r="E111" s="63"/>
      <c r="F111" s="63"/>
      <c r="G111" s="2"/>
      <c r="H111" s="224"/>
      <c r="I111" s="224"/>
      <c r="J111" s="224"/>
      <c r="K111" s="225"/>
      <c r="L111" s="225"/>
      <c r="M111" s="226"/>
      <c r="N111" s="226"/>
      <c r="O111" s="226"/>
      <c r="P111" s="226"/>
      <c r="Q111" s="63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30.75" customHeight="1">
      <c r="A112" s="1"/>
      <c r="B112" s="109"/>
      <c r="C112" s="14"/>
      <c r="D112" s="14"/>
      <c r="E112" s="63"/>
      <c r="F112" s="63"/>
      <c r="G112" s="2"/>
      <c r="H112" s="224"/>
      <c r="I112" s="224"/>
      <c r="J112" s="224"/>
      <c r="K112" s="225"/>
      <c r="L112" s="225"/>
      <c r="M112" s="226"/>
      <c r="N112" s="226"/>
      <c r="O112" s="226"/>
      <c r="P112" s="226"/>
      <c r="Q112" s="63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30.75" customHeight="1">
      <c r="A113" s="1"/>
      <c r="B113" s="109"/>
      <c r="C113" s="14"/>
      <c r="D113" s="14"/>
      <c r="E113" s="63"/>
      <c r="F113" s="63"/>
      <c r="G113" s="2"/>
      <c r="H113" s="224"/>
      <c r="I113" s="224"/>
      <c r="J113" s="224"/>
      <c r="K113" s="225"/>
      <c r="L113" s="225"/>
      <c r="M113" s="226"/>
      <c r="N113" s="226"/>
      <c r="O113" s="226"/>
      <c r="P113" s="226"/>
      <c r="Q113" s="63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30.75" customHeight="1">
      <c r="A114" s="1"/>
      <c r="B114" s="109"/>
      <c r="C114" s="14"/>
      <c r="D114" s="14"/>
      <c r="E114" s="63"/>
      <c r="F114" s="63"/>
      <c r="G114" s="2"/>
      <c r="H114" s="224"/>
      <c r="I114" s="224"/>
      <c r="J114" s="224"/>
      <c r="K114" s="225"/>
      <c r="L114" s="225"/>
      <c r="M114" s="226"/>
      <c r="N114" s="226"/>
      <c r="O114" s="226"/>
      <c r="P114" s="226"/>
      <c r="Q114" s="63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30.75" customHeight="1">
      <c r="A115" s="1"/>
      <c r="B115" s="109"/>
      <c r="C115" s="14"/>
      <c r="D115" s="14"/>
      <c r="E115" s="63"/>
      <c r="F115" s="63"/>
      <c r="G115" s="2"/>
      <c r="H115" s="224"/>
      <c r="I115" s="224"/>
      <c r="J115" s="224"/>
      <c r="K115" s="225"/>
      <c r="L115" s="225"/>
      <c r="M115" s="226"/>
      <c r="N115" s="226"/>
      <c r="O115" s="226"/>
      <c r="P115" s="226"/>
      <c r="Q115" s="63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30.75" customHeight="1">
      <c r="A116" s="1"/>
      <c r="B116" s="109"/>
      <c r="C116" s="14"/>
      <c r="D116" s="14"/>
      <c r="E116" s="63"/>
      <c r="F116" s="63"/>
      <c r="G116" s="2"/>
      <c r="H116" s="224"/>
      <c r="I116" s="224"/>
      <c r="J116" s="224"/>
      <c r="K116" s="225"/>
      <c r="L116" s="225"/>
      <c r="M116" s="226"/>
      <c r="N116" s="226"/>
      <c r="O116" s="226"/>
      <c r="P116" s="226"/>
      <c r="Q116" s="63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30.75" customHeight="1">
      <c r="A117" s="1"/>
      <c r="B117" s="109"/>
      <c r="C117" s="14"/>
      <c r="D117" s="14"/>
      <c r="E117" s="63"/>
      <c r="F117" s="63"/>
      <c r="G117" s="2"/>
      <c r="H117" s="224"/>
      <c r="I117" s="224"/>
      <c r="J117" s="224"/>
      <c r="K117" s="225"/>
      <c r="L117" s="225"/>
      <c r="M117" s="226"/>
      <c r="N117" s="226"/>
      <c r="O117" s="226"/>
      <c r="P117" s="226"/>
      <c r="Q117" s="63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30.75" customHeight="1">
      <c r="A118" s="1"/>
      <c r="B118" s="109"/>
      <c r="C118" s="14"/>
      <c r="D118" s="14"/>
      <c r="E118" s="63"/>
      <c r="F118" s="63"/>
      <c r="G118" s="2"/>
      <c r="H118" s="224"/>
      <c r="I118" s="224"/>
      <c r="J118" s="224"/>
      <c r="K118" s="225"/>
      <c r="L118" s="225"/>
      <c r="M118" s="226"/>
      <c r="N118" s="226"/>
      <c r="O118" s="226"/>
      <c r="P118" s="226"/>
      <c r="Q118" s="63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30.75" customHeight="1">
      <c r="A119" s="1"/>
      <c r="B119" s="109"/>
      <c r="C119" s="14"/>
      <c r="D119" s="14"/>
      <c r="E119" s="63"/>
      <c r="F119" s="63"/>
      <c r="G119" s="2"/>
      <c r="H119" s="224"/>
      <c r="I119" s="224"/>
      <c r="J119" s="224"/>
      <c r="K119" s="225"/>
      <c r="L119" s="225"/>
      <c r="M119" s="226"/>
      <c r="N119" s="226"/>
      <c r="O119" s="226"/>
      <c r="P119" s="226"/>
      <c r="Q119" s="63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30.75" customHeight="1">
      <c r="A120" s="1"/>
      <c r="B120" s="109"/>
      <c r="C120" s="14"/>
      <c r="D120" s="14"/>
      <c r="E120" s="63"/>
      <c r="F120" s="63"/>
      <c r="G120" s="2"/>
      <c r="H120" s="224"/>
      <c r="I120" s="224"/>
      <c r="J120" s="224"/>
      <c r="K120" s="225"/>
      <c r="L120" s="225"/>
      <c r="M120" s="226"/>
      <c r="N120" s="226"/>
      <c r="O120" s="226"/>
      <c r="P120" s="226"/>
      <c r="Q120" s="63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30.75" customHeight="1">
      <c r="A121" s="1"/>
      <c r="B121" s="109"/>
      <c r="C121" s="14"/>
      <c r="D121" s="14"/>
      <c r="E121" s="63"/>
      <c r="F121" s="63"/>
      <c r="G121" s="2"/>
      <c r="H121" s="224"/>
      <c r="I121" s="224"/>
      <c r="J121" s="224"/>
      <c r="K121" s="225"/>
      <c r="L121" s="225"/>
      <c r="M121" s="226"/>
      <c r="N121" s="226"/>
      <c r="O121" s="226"/>
      <c r="P121" s="226"/>
      <c r="Q121" s="63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30.75" customHeight="1">
      <c r="A122" s="1"/>
      <c r="B122" s="109"/>
      <c r="C122" s="14"/>
      <c r="D122" s="14"/>
      <c r="E122" s="63"/>
      <c r="F122" s="63"/>
      <c r="G122" s="2"/>
      <c r="H122" s="224"/>
      <c r="I122" s="224"/>
      <c r="J122" s="224"/>
      <c r="K122" s="225"/>
      <c r="L122" s="225"/>
      <c r="M122" s="226"/>
      <c r="N122" s="226"/>
      <c r="O122" s="226"/>
      <c r="P122" s="226"/>
      <c r="Q122" s="63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30.75" customHeight="1">
      <c r="A123" s="1"/>
      <c r="B123" s="109"/>
      <c r="C123" s="14"/>
      <c r="D123" s="14"/>
      <c r="E123" s="63"/>
      <c r="F123" s="63"/>
      <c r="G123" s="2"/>
      <c r="H123" s="224"/>
      <c r="I123" s="224"/>
      <c r="J123" s="224"/>
      <c r="K123" s="225"/>
      <c r="L123" s="225"/>
      <c r="M123" s="226"/>
      <c r="N123" s="226"/>
      <c r="O123" s="226"/>
      <c r="P123" s="226"/>
      <c r="Q123" s="63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30.75" customHeight="1">
      <c r="A124" s="1"/>
      <c r="B124" s="109"/>
      <c r="C124" s="14"/>
      <c r="D124" s="14"/>
      <c r="E124" s="63"/>
      <c r="F124" s="63"/>
      <c r="G124" s="2"/>
      <c r="H124" s="224"/>
      <c r="I124" s="224"/>
      <c r="J124" s="224"/>
      <c r="K124" s="225"/>
      <c r="L124" s="225"/>
      <c r="M124" s="226"/>
      <c r="N124" s="226"/>
      <c r="O124" s="226"/>
      <c r="P124" s="226"/>
      <c r="Q124" s="63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30.75" customHeight="1">
      <c r="A125" s="1"/>
      <c r="B125" s="109"/>
      <c r="C125" s="14"/>
      <c r="D125" s="14"/>
      <c r="E125" s="63"/>
      <c r="F125" s="63"/>
      <c r="G125" s="2"/>
      <c r="H125" s="224"/>
      <c r="I125" s="224"/>
      <c r="J125" s="224"/>
      <c r="K125" s="225"/>
      <c r="L125" s="225"/>
      <c r="M125" s="226"/>
      <c r="N125" s="226"/>
      <c r="O125" s="226"/>
      <c r="P125" s="226"/>
      <c r="Q125" s="63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30.75" customHeight="1">
      <c r="A126" s="1"/>
      <c r="B126" s="109"/>
      <c r="C126" s="14"/>
      <c r="D126" s="14"/>
      <c r="E126" s="63"/>
      <c r="F126" s="63"/>
      <c r="G126" s="2"/>
      <c r="H126" s="224"/>
      <c r="I126" s="224"/>
      <c r="J126" s="224"/>
      <c r="K126" s="225"/>
      <c r="L126" s="225"/>
      <c r="M126" s="226"/>
      <c r="N126" s="226"/>
      <c r="O126" s="226"/>
      <c r="P126" s="226"/>
      <c r="Q126" s="63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30.75" customHeight="1">
      <c r="A127" s="1"/>
      <c r="B127" s="109"/>
      <c r="C127" s="14"/>
      <c r="D127" s="14"/>
      <c r="E127" s="63"/>
      <c r="F127" s="63"/>
      <c r="G127" s="2"/>
      <c r="H127" s="224"/>
      <c r="I127" s="224"/>
      <c r="J127" s="224"/>
      <c r="K127" s="225"/>
      <c r="L127" s="225"/>
      <c r="M127" s="226"/>
      <c r="N127" s="226"/>
      <c r="O127" s="226"/>
      <c r="P127" s="226"/>
      <c r="Q127" s="63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30.75" customHeight="1">
      <c r="A128" s="1"/>
      <c r="B128" s="109"/>
      <c r="C128" s="14"/>
      <c r="D128" s="14"/>
      <c r="E128" s="63"/>
      <c r="F128" s="63"/>
      <c r="G128" s="2"/>
      <c r="H128" s="224"/>
      <c r="I128" s="224"/>
      <c r="J128" s="224"/>
      <c r="K128" s="225"/>
      <c r="L128" s="225"/>
      <c r="M128" s="226"/>
      <c r="N128" s="226"/>
      <c r="O128" s="226"/>
      <c r="P128" s="226"/>
      <c r="Q128" s="63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30.75" customHeight="1">
      <c r="A129" s="1"/>
      <c r="B129" s="109"/>
      <c r="C129" s="14"/>
      <c r="D129" s="14"/>
      <c r="E129" s="63"/>
      <c r="F129" s="63"/>
      <c r="G129" s="2"/>
      <c r="H129" s="224"/>
      <c r="I129" s="224"/>
      <c r="J129" s="224"/>
      <c r="K129" s="225"/>
      <c r="L129" s="225"/>
      <c r="M129" s="226"/>
      <c r="N129" s="226"/>
      <c r="O129" s="226"/>
      <c r="P129" s="226"/>
      <c r="Q129" s="63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30.75" customHeight="1">
      <c r="A130" s="1"/>
      <c r="B130" s="109"/>
      <c r="C130" s="14"/>
      <c r="D130" s="14"/>
      <c r="E130" s="63"/>
      <c r="F130" s="63"/>
      <c r="G130" s="2"/>
      <c r="H130" s="224"/>
      <c r="I130" s="224"/>
      <c r="J130" s="224"/>
      <c r="K130" s="225"/>
      <c r="L130" s="225"/>
      <c r="M130" s="226"/>
      <c r="N130" s="226"/>
      <c r="O130" s="226"/>
      <c r="P130" s="226"/>
      <c r="Q130" s="63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30.75" customHeight="1">
      <c r="A131" s="1"/>
      <c r="B131" s="109"/>
      <c r="C131" s="14"/>
      <c r="D131" s="14"/>
      <c r="E131" s="63"/>
      <c r="F131" s="63"/>
      <c r="G131" s="2"/>
      <c r="H131" s="224"/>
      <c r="I131" s="224"/>
      <c r="J131" s="224"/>
      <c r="K131" s="225"/>
      <c r="L131" s="225"/>
      <c r="M131" s="226"/>
      <c r="N131" s="226"/>
      <c r="O131" s="226"/>
      <c r="P131" s="226"/>
      <c r="Q131" s="63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30.75" customHeight="1">
      <c r="A132" s="1"/>
      <c r="B132" s="109"/>
      <c r="C132" s="14"/>
      <c r="D132" s="14"/>
      <c r="E132" s="63"/>
      <c r="F132" s="63"/>
      <c r="G132" s="2"/>
      <c r="H132" s="224"/>
      <c r="I132" s="224"/>
      <c r="J132" s="224"/>
      <c r="K132" s="225"/>
      <c r="L132" s="225"/>
      <c r="M132" s="226"/>
      <c r="N132" s="226"/>
      <c r="O132" s="226"/>
      <c r="P132" s="226"/>
      <c r="Q132" s="63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30.75" customHeight="1">
      <c r="A133" s="1"/>
      <c r="B133" s="109"/>
      <c r="C133" s="14"/>
      <c r="D133" s="14"/>
      <c r="E133" s="63"/>
      <c r="F133" s="63"/>
      <c r="G133" s="2"/>
      <c r="H133" s="224"/>
      <c r="I133" s="224"/>
      <c r="J133" s="224"/>
      <c r="K133" s="225"/>
      <c r="L133" s="225"/>
      <c r="M133" s="226"/>
      <c r="N133" s="226"/>
      <c r="O133" s="226"/>
      <c r="P133" s="226"/>
      <c r="Q133" s="63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30.75" customHeight="1">
      <c r="A134" s="1"/>
      <c r="B134" s="109"/>
      <c r="C134" s="14"/>
      <c r="D134" s="14"/>
      <c r="E134" s="63"/>
      <c r="F134" s="63"/>
      <c r="G134" s="2"/>
      <c r="H134" s="224"/>
      <c r="I134" s="224"/>
      <c r="J134" s="224"/>
      <c r="K134" s="225"/>
      <c r="L134" s="225"/>
      <c r="M134" s="226"/>
      <c r="N134" s="226"/>
      <c r="O134" s="226"/>
      <c r="P134" s="226"/>
      <c r="Q134" s="63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30.75" customHeight="1">
      <c r="A135" s="1"/>
      <c r="B135" s="109"/>
      <c r="C135" s="14"/>
      <c r="D135" s="14"/>
      <c r="E135" s="63"/>
      <c r="F135" s="63"/>
      <c r="G135" s="2"/>
      <c r="H135" s="224"/>
      <c r="I135" s="224"/>
      <c r="J135" s="224"/>
      <c r="K135" s="225"/>
      <c r="L135" s="225"/>
      <c r="M135" s="226"/>
      <c r="N135" s="226"/>
      <c r="O135" s="226"/>
      <c r="P135" s="226"/>
      <c r="Q135" s="63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30.75" customHeight="1">
      <c r="A136" s="1"/>
      <c r="B136" s="109"/>
      <c r="C136" s="14"/>
      <c r="D136" s="14"/>
      <c r="E136" s="63"/>
      <c r="F136" s="63"/>
      <c r="G136" s="2"/>
      <c r="H136" s="224"/>
      <c r="I136" s="224"/>
      <c r="J136" s="224"/>
      <c r="K136" s="225"/>
      <c r="L136" s="225"/>
      <c r="M136" s="226"/>
      <c r="N136" s="226"/>
      <c r="O136" s="226"/>
      <c r="P136" s="226"/>
      <c r="Q136" s="63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30.75" customHeight="1">
      <c r="A137" s="1"/>
      <c r="B137" s="109"/>
      <c r="C137" s="14"/>
      <c r="D137" s="14"/>
      <c r="E137" s="63"/>
      <c r="F137" s="63"/>
      <c r="G137" s="2"/>
      <c r="H137" s="224"/>
      <c r="I137" s="224"/>
      <c r="J137" s="224"/>
      <c r="K137" s="225"/>
      <c r="L137" s="225"/>
      <c r="M137" s="226"/>
      <c r="N137" s="226"/>
      <c r="O137" s="226"/>
      <c r="P137" s="226"/>
      <c r="Q137" s="63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30.75" customHeight="1">
      <c r="A138" s="1"/>
      <c r="B138" s="109"/>
      <c r="C138" s="14"/>
      <c r="D138" s="14"/>
      <c r="E138" s="63"/>
      <c r="F138" s="63"/>
      <c r="G138" s="2"/>
      <c r="H138" s="224"/>
      <c r="I138" s="224"/>
      <c r="J138" s="224"/>
      <c r="K138" s="225"/>
      <c r="L138" s="225"/>
      <c r="M138" s="226"/>
      <c r="N138" s="226"/>
      <c r="O138" s="226"/>
      <c r="P138" s="226"/>
      <c r="Q138" s="63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30.75" customHeight="1">
      <c r="A139" s="1"/>
      <c r="B139" s="109"/>
      <c r="C139" s="14"/>
      <c r="D139" s="14"/>
      <c r="E139" s="63"/>
      <c r="F139" s="63"/>
      <c r="G139" s="2"/>
      <c r="H139" s="224"/>
      <c r="I139" s="224"/>
      <c r="J139" s="224"/>
      <c r="K139" s="225"/>
      <c r="L139" s="225"/>
      <c r="M139" s="226"/>
      <c r="N139" s="226"/>
      <c r="O139" s="226"/>
      <c r="P139" s="226"/>
      <c r="Q139" s="63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30.75" customHeight="1">
      <c r="A140" s="1"/>
      <c r="B140" s="109"/>
      <c r="C140" s="14"/>
      <c r="D140" s="14"/>
      <c r="E140" s="63"/>
      <c r="F140" s="63"/>
      <c r="G140" s="2"/>
      <c r="H140" s="224"/>
      <c r="I140" s="224"/>
      <c r="J140" s="224"/>
      <c r="K140" s="225"/>
      <c r="L140" s="225"/>
      <c r="M140" s="226"/>
      <c r="N140" s="226"/>
      <c r="O140" s="226"/>
      <c r="P140" s="226"/>
      <c r="Q140" s="63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30.75" customHeight="1">
      <c r="A141" s="1"/>
      <c r="B141" s="109"/>
      <c r="C141" s="14"/>
      <c r="D141" s="14"/>
      <c r="E141" s="63"/>
      <c r="F141" s="63"/>
      <c r="G141" s="2"/>
      <c r="H141" s="224"/>
      <c r="I141" s="224"/>
      <c r="J141" s="224"/>
      <c r="K141" s="225"/>
      <c r="L141" s="225"/>
      <c r="M141" s="226"/>
      <c r="N141" s="226"/>
      <c r="O141" s="226"/>
      <c r="P141" s="226"/>
      <c r="Q141" s="63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30.75" customHeight="1">
      <c r="A142" s="1"/>
      <c r="B142" s="109"/>
      <c r="C142" s="14"/>
      <c r="D142" s="14"/>
      <c r="E142" s="63"/>
      <c r="F142" s="63"/>
      <c r="G142" s="2"/>
      <c r="H142" s="224"/>
      <c r="I142" s="224"/>
      <c r="J142" s="224"/>
      <c r="K142" s="225"/>
      <c r="L142" s="225"/>
      <c r="M142" s="226"/>
      <c r="N142" s="226"/>
      <c r="O142" s="226"/>
      <c r="P142" s="226"/>
      <c r="Q142" s="63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30.75" customHeight="1">
      <c r="A143" s="1"/>
      <c r="B143" s="109"/>
      <c r="C143" s="14"/>
      <c r="D143" s="14"/>
      <c r="E143" s="63"/>
      <c r="F143" s="63"/>
      <c r="G143" s="2"/>
      <c r="H143" s="224"/>
      <c r="I143" s="224"/>
      <c r="J143" s="224"/>
      <c r="K143" s="225"/>
      <c r="L143" s="225"/>
      <c r="M143" s="226"/>
      <c r="N143" s="226"/>
      <c r="O143" s="226"/>
      <c r="P143" s="226"/>
      <c r="Q143" s="63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30.75" customHeight="1">
      <c r="A144" s="1"/>
      <c r="B144" s="109"/>
      <c r="C144" s="14"/>
      <c r="D144" s="14"/>
      <c r="E144" s="63"/>
      <c r="F144" s="63"/>
      <c r="G144" s="2"/>
      <c r="H144" s="224"/>
      <c r="I144" s="224"/>
      <c r="J144" s="224"/>
      <c r="K144" s="225"/>
      <c r="L144" s="225"/>
      <c r="M144" s="226"/>
      <c r="N144" s="226"/>
      <c r="O144" s="226"/>
      <c r="P144" s="226"/>
      <c r="Q144" s="63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30.75" customHeight="1">
      <c r="A145" s="1"/>
      <c r="B145" s="109"/>
      <c r="C145" s="14"/>
      <c r="D145" s="14"/>
      <c r="E145" s="63"/>
      <c r="F145" s="63"/>
      <c r="G145" s="2"/>
      <c r="H145" s="224"/>
      <c r="I145" s="224"/>
      <c r="J145" s="224"/>
      <c r="K145" s="225"/>
      <c r="L145" s="225"/>
      <c r="M145" s="226"/>
      <c r="N145" s="226"/>
      <c r="O145" s="226"/>
      <c r="P145" s="226"/>
      <c r="Q145" s="63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30.75" customHeight="1">
      <c r="A146" s="1"/>
      <c r="B146" s="109"/>
      <c r="C146" s="14"/>
      <c r="D146" s="14"/>
      <c r="E146" s="63"/>
      <c r="F146" s="63"/>
      <c r="G146" s="2"/>
      <c r="H146" s="224"/>
      <c r="I146" s="224"/>
      <c r="J146" s="224"/>
      <c r="K146" s="225"/>
      <c r="L146" s="225"/>
      <c r="M146" s="226"/>
      <c r="N146" s="226"/>
      <c r="O146" s="226"/>
      <c r="P146" s="226"/>
      <c r="Q146" s="63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30.75" customHeight="1">
      <c r="A147" s="1"/>
      <c r="B147" s="109"/>
      <c r="C147" s="14"/>
      <c r="D147" s="14"/>
      <c r="E147" s="63"/>
      <c r="F147" s="63"/>
      <c r="G147" s="2"/>
      <c r="H147" s="224"/>
      <c r="I147" s="224"/>
      <c r="J147" s="224"/>
      <c r="K147" s="225"/>
      <c r="L147" s="225"/>
      <c r="M147" s="226"/>
      <c r="N147" s="226"/>
      <c r="O147" s="226"/>
      <c r="P147" s="226"/>
      <c r="Q147" s="63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30.75" customHeight="1">
      <c r="A148" s="1"/>
      <c r="B148" s="109"/>
      <c r="C148" s="14"/>
      <c r="D148" s="14"/>
      <c r="E148" s="63"/>
      <c r="F148" s="63"/>
      <c r="G148" s="2"/>
      <c r="H148" s="224"/>
      <c r="I148" s="224"/>
      <c r="J148" s="224"/>
      <c r="K148" s="225"/>
      <c r="L148" s="225"/>
      <c r="M148" s="226"/>
      <c r="N148" s="226"/>
      <c r="O148" s="226"/>
      <c r="P148" s="226"/>
      <c r="Q148" s="63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30.75" customHeight="1">
      <c r="A149" s="1"/>
      <c r="B149" s="109"/>
      <c r="C149" s="14"/>
      <c r="D149" s="14"/>
      <c r="E149" s="63"/>
      <c r="F149" s="63"/>
      <c r="G149" s="2"/>
      <c r="H149" s="224"/>
      <c r="I149" s="224"/>
      <c r="J149" s="224"/>
      <c r="K149" s="225"/>
      <c r="L149" s="225"/>
      <c r="M149" s="226"/>
      <c r="N149" s="226"/>
      <c r="O149" s="226"/>
      <c r="P149" s="226"/>
      <c r="Q149" s="63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30.75" customHeight="1">
      <c r="A150" s="1"/>
      <c r="B150" s="109"/>
      <c r="C150" s="14"/>
      <c r="D150" s="14"/>
      <c r="E150" s="63"/>
      <c r="F150" s="63"/>
      <c r="G150" s="2"/>
      <c r="H150" s="224"/>
      <c r="I150" s="224"/>
      <c r="J150" s="224"/>
      <c r="K150" s="225"/>
      <c r="L150" s="225"/>
      <c r="M150" s="226"/>
      <c r="N150" s="226"/>
      <c r="O150" s="226"/>
      <c r="P150" s="226"/>
      <c r="Q150" s="63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30.75" customHeight="1">
      <c r="A151" s="1"/>
      <c r="B151" s="109"/>
      <c r="C151" s="14"/>
      <c r="D151" s="14"/>
      <c r="E151" s="63"/>
      <c r="F151" s="63"/>
      <c r="G151" s="2"/>
      <c r="H151" s="224"/>
      <c r="I151" s="224"/>
      <c r="J151" s="224"/>
      <c r="K151" s="225"/>
      <c r="L151" s="225"/>
      <c r="M151" s="226"/>
      <c r="N151" s="226"/>
      <c r="O151" s="226"/>
      <c r="P151" s="226"/>
      <c r="Q151" s="63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30.75" customHeight="1">
      <c r="A152" s="1"/>
      <c r="B152" s="109"/>
      <c r="C152" s="14"/>
      <c r="D152" s="14"/>
      <c r="E152" s="63"/>
      <c r="F152" s="63"/>
      <c r="G152" s="2"/>
      <c r="H152" s="224"/>
      <c r="I152" s="224"/>
      <c r="J152" s="224"/>
      <c r="K152" s="225"/>
      <c r="L152" s="225"/>
      <c r="M152" s="226"/>
      <c r="N152" s="226"/>
      <c r="O152" s="226"/>
      <c r="P152" s="226"/>
      <c r="Q152" s="63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30.75" customHeight="1">
      <c r="A153" s="1"/>
      <c r="B153" s="109"/>
      <c r="C153" s="14"/>
      <c r="D153" s="14"/>
      <c r="E153" s="63"/>
      <c r="F153" s="63"/>
      <c r="G153" s="2"/>
      <c r="H153" s="224"/>
      <c r="I153" s="224"/>
      <c r="J153" s="224"/>
      <c r="K153" s="225"/>
      <c r="L153" s="225"/>
      <c r="M153" s="226"/>
      <c r="N153" s="226"/>
      <c r="O153" s="226"/>
      <c r="P153" s="226"/>
      <c r="Q153" s="63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30.75" customHeight="1">
      <c r="A154" s="1"/>
      <c r="B154" s="109"/>
      <c r="C154" s="14"/>
      <c r="D154" s="14"/>
      <c r="E154" s="63"/>
      <c r="F154" s="63"/>
      <c r="G154" s="2"/>
      <c r="H154" s="224"/>
      <c r="I154" s="224"/>
      <c r="J154" s="224"/>
      <c r="K154" s="225"/>
      <c r="L154" s="225"/>
      <c r="M154" s="226"/>
      <c r="N154" s="226"/>
      <c r="O154" s="226"/>
      <c r="P154" s="226"/>
      <c r="Q154" s="63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30.75" customHeight="1">
      <c r="A155" s="1"/>
      <c r="B155" s="109"/>
      <c r="C155" s="14"/>
      <c r="D155" s="14"/>
      <c r="E155" s="63"/>
      <c r="F155" s="63"/>
      <c r="G155" s="2"/>
      <c r="H155" s="224"/>
      <c r="I155" s="224"/>
      <c r="J155" s="224"/>
      <c r="K155" s="225"/>
      <c r="L155" s="225"/>
      <c r="M155" s="226"/>
      <c r="N155" s="226"/>
      <c r="O155" s="226"/>
      <c r="P155" s="226"/>
      <c r="Q155" s="63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30.75" customHeight="1">
      <c r="A156" s="1"/>
      <c r="B156" s="109"/>
      <c r="C156" s="14"/>
      <c r="D156" s="14"/>
      <c r="E156" s="63"/>
      <c r="F156" s="63"/>
      <c r="G156" s="2"/>
      <c r="H156" s="224"/>
      <c r="I156" s="224"/>
      <c r="J156" s="224"/>
      <c r="K156" s="225"/>
      <c r="L156" s="225"/>
      <c r="M156" s="226"/>
      <c r="N156" s="226"/>
      <c r="O156" s="226"/>
      <c r="P156" s="226"/>
      <c r="Q156" s="63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30.75" customHeight="1">
      <c r="A157" s="1"/>
      <c r="B157" s="109"/>
      <c r="C157" s="14"/>
      <c r="D157" s="14"/>
      <c r="E157" s="63"/>
      <c r="F157" s="63"/>
      <c r="G157" s="2"/>
      <c r="H157" s="224"/>
      <c r="I157" s="224"/>
      <c r="J157" s="224"/>
      <c r="K157" s="225"/>
      <c r="L157" s="225"/>
      <c r="M157" s="226"/>
      <c r="N157" s="226"/>
      <c r="O157" s="226"/>
      <c r="P157" s="226"/>
      <c r="Q157" s="63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30.75" customHeight="1">
      <c r="A158" s="1"/>
      <c r="B158" s="109"/>
      <c r="C158" s="14"/>
      <c r="D158" s="14"/>
      <c r="E158" s="63"/>
      <c r="F158" s="63"/>
      <c r="G158" s="2"/>
      <c r="H158" s="224"/>
      <c r="I158" s="224"/>
      <c r="J158" s="224"/>
      <c r="K158" s="225"/>
      <c r="L158" s="225"/>
      <c r="M158" s="226"/>
      <c r="N158" s="226"/>
      <c r="O158" s="226"/>
      <c r="P158" s="226"/>
      <c r="Q158" s="63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30.75" customHeight="1">
      <c r="A159" s="1"/>
      <c r="B159" s="109"/>
      <c r="C159" s="14"/>
      <c r="D159" s="14"/>
      <c r="E159" s="63"/>
      <c r="F159" s="63"/>
      <c r="G159" s="2"/>
      <c r="H159" s="224"/>
      <c r="I159" s="224"/>
      <c r="J159" s="224"/>
      <c r="K159" s="225"/>
      <c r="L159" s="225"/>
      <c r="M159" s="226"/>
      <c r="N159" s="226"/>
      <c r="O159" s="226"/>
      <c r="P159" s="226"/>
      <c r="Q159" s="63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30.75" customHeight="1">
      <c r="A160" s="1"/>
      <c r="B160" s="109"/>
      <c r="C160" s="14"/>
      <c r="D160" s="14"/>
      <c r="E160" s="63"/>
      <c r="F160" s="63"/>
      <c r="G160" s="2"/>
      <c r="H160" s="224"/>
      <c r="I160" s="224"/>
      <c r="J160" s="224"/>
      <c r="K160" s="225"/>
      <c r="L160" s="225"/>
      <c r="M160" s="226"/>
      <c r="N160" s="226"/>
      <c r="O160" s="226"/>
      <c r="P160" s="226"/>
      <c r="Q160" s="63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30.75" customHeight="1">
      <c r="A161" s="1"/>
      <c r="B161" s="109"/>
      <c r="C161" s="14"/>
      <c r="D161" s="14"/>
      <c r="E161" s="63"/>
      <c r="F161" s="63"/>
      <c r="G161" s="2"/>
      <c r="H161" s="224"/>
      <c r="I161" s="224"/>
      <c r="J161" s="224"/>
      <c r="K161" s="225"/>
      <c r="L161" s="225"/>
      <c r="M161" s="226"/>
      <c r="N161" s="226"/>
      <c r="O161" s="226"/>
      <c r="P161" s="226"/>
      <c r="Q161" s="63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30.75" customHeight="1">
      <c r="A162" s="1"/>
      <c r="B162" s="109"/>
      <c r="C162" s="14"/>
      <c r="D162" s="14"/>
      <c r="E162" s="63"/>
      <c r="F162" s="63"/>
      <c r="G162" s="2"/>
      <c r="H162" s="224"/>
      <c r="I162" s="224"/>
      <c r="J162" s="224"/>
      <c r="K162" s="225"/>
      <c r="L162" s="225"/>
      <c r="M162" s="226"/>
      <c r="N162" s="226"/>
      <c r="O162" s="226"/>
      <c r="P162" s="226"/>
      <c r="Q162" s="63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30.75" customHeight="1">
      <c r="A163" s="1"/>
      <c r="B163" s="109"/>
      <c r="C163" s="14"/>
      <c r="D163" s="14"/>
      <c r="E163" s="63"/>
      <c r="F163" s="63"/>
      <c r="G163" s="2"/>
      <c r="H163" s="224"/>
      <c r="I163" s="224"/>
      <c r="J163" s="224"/>
      <c r="K163" s="225"/>
      <c r="L163" s="225"/>
      <c r="M163" s="226"/>
      <c r="N163" s="226"/>
      <c r="O163" s="226"/>
      <c r="P163" s="226"/>
      <c r="Q163" s="63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30.75" customHeight="1">
      <c r="A164" s="1"/>
      <c r="B164" s="109"/>
      <c r="C164" s="14"/>
      <c r="D164" s="14"/>
      <c r="E164" s="63"/>
      <c r="F164" s="63"/>
      <c r="G164" s="2"/>
      <c r="H164" s="224"/>
      <c r="I164" s="224"/>
      <c r="J164" s="224"/>
      <c r="K164" s="225"/>
      <c r="L164" s="225"/>
      <c r="M164" s="226"/>
      <c r="N164" s="226"/>
      <c r="O164" s="226"/>
      <c r="P164" s="226"/>
      <c r="Q164" s="63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30.75" customHeight="1">
      <c r="A165" s="1"/>
      <c r="B165" s="109"/>
      <c r="C165" s="14"/>
      <c r="D165" s="14"/>
      <c r="E165" s="63"/>
      <c r="F165" s="63"/>
      <c r="G165" s="2"/>
      <c r="H165" s="224"/>
      <c r="I165" s="224"/>
      <c r="J165" s="224"/>
      <c r="K165" s="225"/>
      <c r="L165" s="225"/>
      <c r="M165" s="226"/>
      <c r="N165" s="226"/>
      <c r="O165" s="226"/>
      <c r="P165" s="226"/>
      <c r="Q165" s="63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30.75" customHeight="1">
      <c r="A166" s="1"/>
      <c r="B166" s="109"/>
      <c r="C166" s="14"/>
      <c r="D166" s="14"/>
      <c r="E166" s="63"/>
      <c r="F166" s="63"/>
      <c r="G166" s="2"/>
      <c r="H166" s="224"/>
      <c r="I166" s="224"/>
      <c r="J166" s="224"/>
      <c r="K166" s="225"/>
      <c r="L166" s="225"/>
      <c r="M166" s="226"/>
      <c r="N166" s="226"/>
      <c r="O166" s="226"/>
      <c r="P166" s="226"/>
      <c r="Q166" s="63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30.75" customHeight="1">
      <c r="A167" s="1"/>
      <c r="B167" s="109"/>
      <c r="C167" s="14"/>
      <c r="D167" s="14"/>
      <c r="E167" s="63"/>
      <c r="F167" s="63"/>
      <c r="G167" s="2"/>
      <c r="H167" s="224"/>
      <c r="I167" s="224"/>
      <c r="J167" s="224"/>
      <c r="K167" s="225"/>
      <c r="L167" s="225"/>
      <c r="M167" s="226"/>
      <c r="N167" s="226"/>
      <c r="O167" s="226"/>
      <c r="P167" s="226"/>
      <c r="Q167" s="63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30.75" customHeight="1">
      <c r="A168" s="1"/>
      <c r="B168" s="109"/>
      <c r="C168" s="14"/>
      <c r="D168" s="14"/>
      <c r="E168" s="63"/>
      <c r="F168" s="63"/>
      <c r="G168" s="2"/>
      <c r="H168" s="224"/>
      <c r="I168" s="224"/>
      <c r="J168" s="224"/>
      <c r="K168" s="225"/>
      <c r="L168" s="225"/>
      <c r="M168" s="226"/>
      <c r="N168" s="226"/>
      <c r="O168" s="226"/>
      <c r="P168" s="226"/>
      <c r="Q168" s="63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30.75" customHeight="1">
      <c r="A169" s="1"/>
      <c r="B169" s="109"/>
      <c r="C169" s="14"/>
      <c r="D169" s="14"/>
      <c r="E169" s="63"/>
      <c r="F169" s="63"/>
      <c r="G169" s="2"/>
      <c r="H169" s="224"/>
      <c r="I169" s="224"/>
      <c r="J169" s="224"/>
      <c r="K169" s="225"/>
      <c r="L169" s="225"/>
      <c r="M169" s="226"/>
      <c r="N169" s="226"/>
      <c r="O169" s="226"/>
      <c r="P169" s="226"/>
      <c r="Q169" s="63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30.75" customHeight="1">
      <c r="A170" s="1"/>
      <c r="B170" s="109"/>
      <c r="C170" s="14"/>
      <c r="D170" s="14"/>
      <c r="E170" s="63"/>
      <c r="F170" s="63"/>
      <c r="G170" s="2"/>
      <c r="H170" s="224"/>
      <c r="I170" s="224"/>
      <c r="J170" s="224"/>
      <c r="K170" s="225"/>
      <c r="L170" s="225"/>
      <c r="M170" s="226"/>
      <c r="N170" s="226"/>
      <c r="O170" s="226"/>
      <c r="P170" s="226"/>
      <c r="Q170" s="63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30.75" customHeight="1">
      <c r="A171" s="1"/>
      <c r="B171" s="109"/>
      <c r="C171" s="14"/>
      <c r="D171" s="14"/>
      <c r="E171" s="63"/>
      <c r="F171" s="63"/>
      <c r="G171" s="2"/>
      <c r="H171" s="224"/>
      <c r="I171" s="224"/>
      <c r="J171" s="224"/>
      <c r="K171" s="225"/>
      <c r="L171" s="225"/>
      <c r="M171" s="226"/>
      <c r="N171" s="226"/>
      <c r="O171" s="226"/>
      <c r="P171" s="226"/>
      <c r="Q171" s="63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30.75" customHeight="1">
      <c r="A172" s="1"/>
      <c r="B172" s="109"/>
      <c r="C172" s="14"/>
      <c r="D172" s="14"/>
      <c r="E172" s="63"/>
      <c r="F172" s="63"/>
      <c r="G172" s="2"/>
      <c r="H172" s="224"/>
      <c r="I172" s="224"/>
      <c r="J172" s="224"/>
      <c r="K172" s="225"/>
      <c r="L172" s="225"/>
      <c r="M172" s="226"/>
      <c r="N172" s="226"/>
      <c r="O172" s="226"/>
      <c r="P172" s="226"/>
      <c r="Q172" s="63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30.75" customHeight="1">
      <c r="A173" s="1"/>
      <c r="B173" s="109"/>
      <c r="C173" s="14"/>
      <c r="D173" s="14"/>
      <c r="E173" s="63"/>
      <c r="F173" s="63"/>
      <c r="G173" s="2"/>
      <c r="H173" s="224"/>
      <c r="I173" s="224"/>
      <c r="J173" s="224"/>
      <c r="K173" s="225"/>
      <c r="L173" s="225"/>
      <c r="M173" s="226"/>
      <c r="N173" s="226"/>
      <c r="O173" s="226"/>
      <c r="P173" s="226"/>
      <c r="Q173" s="63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30.75" customHeight="1">
      <c r="A174" s="1"/>
      <c r="B174" s="109"/>
      <c r="C174" s="14"/>
      <c r="D174" s="14"/>
      <c r="E174" s="63"/>
      <c r="F174" s="63"/>
      <c r="G174" s="2"/>
      <c r="H174" s="224"/>
      <c r="I174" s="224"/>
      <c r="J174" s="224"/>
      <c r="K174" s="225"/>
      <c r="L174" s="225"/>
      <c r="M174" s="226"/>
      <c r="N174" s="226"/>
      <c r="O174" s="226"/>
      <c r="P174" s="226"/>
      <c r="Q174" s="63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30.75" customHeight="1">
      <c r="A175" s="1"/>
      <c r="B175" s="109"/>
      <c r="C175" s="14"/>
      <c r="D175" s="14"/>
      <c r="E175" s="63"/>
      <c r="F175" s="63"/>
      <c r="G175" s="2"/>
      <c r="H175" s="224"/>
      <c r="I175" s="224"/>
      <c r="J175" s="224"/>
      <c r="K175" s="225"/>
      <c r="L175" s="225"/>
      <c r="M175" s="226"/>
      <c r="N175" s="226"/>
      <c r="O175" s="226"/>
      <c r="P175" s="226"/>
      <c r="Q175" s="63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30.75" customHeight="1">
      <c r="A176" s="1"/>
      <c r="B176" s="109"/>
      <c r="C176" s="14"/>
      <c r="D176" s="14"/>
      <c r="E176" s="63"/>
      <c r="F176" s="63"/>
      <c r="G176" s="2"/>
      <c r="H176" s="224"/>
      <c r="I176" s="224"/>
      <c r="J176" s="224"/>
      <c r="K176" s="225"/>
      <c r="L176" s="225"/>
      <c r="M176" s="226"/>
      <c r="N176" s="226"/>
      <c r="O176" s="226"/>
      <c r="P176" s="226"/>
      <c r="Q176" s="63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30.75" customHeight="1">
      <c r="A177" s="1"/>
      <c r="B177" s="109"/>
      <c r="C177" s="14"/>
      <c r="D177" s="14"/>
      <c r="E177" s="63"/>
      <c r="F177" s="63"/>
      <c r="G177" s="2"/>
      <c r="H177" s="224"/>
      <c r="I177" s="224"/>
      <c r="J177" s="224"/>
      <c r="K177" s="225"/>
      <c r="L177" s="225"/>
      <c r="M177" s="226"/>
      <c r="N177" s="226"/>
      <c r="O177" s="226"/>
      <c r="P177" s="226"/>
      <c r="Q177" s="63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30.75" customHeight="1">
      <c r="A178" s="1"/>
      <c r="B178" s="109"/>
      <c r="C178" s="14"/>
      <c r="D178" s="14"/>
      <c r="E178" s="63"/>
      <c r="F178" s="63"/>
      <c r="G178" s="2"/>
      <c r="H178" s="224"/>
      <c r="I178" s="224"/>
      <c r="J178" s="224"/>
      <c r="K178" s="225"/>
      <c r="L178" s="225"/>
      <c r="M178" s="226"/>
      <c r="N178" s="226"/>
      <c r="O178" s="226"/>
      <c r="P178" s="226"/>
      <c r="Q178" s="63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30.75" customHeight="1">
      <c r="A179" s="1"/>
      <c r="B179" s="109"/>
      <c r="C179" s="14"/>
      <c r="D179" s="14"/>
      <c r="E179" s="63"/>
      <c r="F179" s="63"/>
      <c r="G179" s="2"/>
      <c r="H179" s="224"/>
      <c r="I179" s="224"/>
      <c r="J179" s="224"/>
      <c r="K179" s="225"/>
      <c r="L179" s="225"/>
      <c r="M179" s="226"/>
      <c r="N179" s="226"/>
      <c r="O179" s="226"/>
      <c r="P179" s="226"/>
      <c r="Q179" s="63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30.75" customHeight="1">
      <c r="A180" s="1"/>
      <c r="B180" s="109"/>
      <c r="C180" s="14"/>
      <c r="D180" s="14"/>
      <c r="E180" s="63"/>
      <c r="F180" s="63"/>
      <c r="G180" s="2"/>
      <c r="H180" s="224"/>
      <c r="I180" s="224"/>
      <c r="J180" s="224"/>
      <c r="K180" s="225"/>
      <c r="L180" s="225"/>
      <c r="M180" s="226"/>
      <c r="N180" s="226"/>
      <c r="O180" s="226"/>
      <c r="P180" s="226"/>
      <c r="Q180" s="63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30.75" customHeight="1">
      <c r="A181" s="1"/>
      <c r="B181" s="109"/>
      <c r="C181" s="14"/>
      <c r="D181" s="14"/>
      <c r="E181" s="63"/>
      <c r="F181" s="63"/>
      <c r="G181" s="2"/>
      <c r="H181" s="224"/>
      <c r="I181" s="224"/>
      <c r="J181" s="224"/>
      <c r="K181" s="225"/>
      <c r="L181" s="225"/>
      <c r="M181" s="226"/>
      <c r="N181" s="226"/>
      <c r="O181" s="226"/>
      <c r="P181" s="226"/>
      <c r="Q181" s="63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30.75" customHeight="1">
      <c r="A182" s="1"/>
      <c r="B182" s="109"/>
      <c r="C182" s="14"/>
      <c r="D182" s="14"/>
      <c r="E182" s="63"/>
      <c r="F182" s="63"/>
      <c r="G182" s="2"/>
      <c r="H182" s="224"/>
      <c r="I182" s="224"/>
      <c r="J182" s="224"/>
      <c r="K182" s="225"/>
      <c r="L182" s="225"/>
      <c r="M182" s="226"/>
      <c r="N182" s="226"/>
      <c r="O182" s="226"/>
      <c r="P182" s="226"/>
      <c r="Q182" s="63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30.75" customHeight="1">
      <c r="A183" s="1"/>
      <c r="B183" s="109"/>
      <c r="C183" s="14"/>
      <c r="D183" s="14"/>
      <c r="E183" s="63"/>
      <c r="F183" s="63"/>
      <c r="G183" s="2"/>
      <c r="H183" s="224"/>
      <c r="I183" s="224"/>
      <c r="J183" s="224"/>
      <c r="K183" s="225"/>
      <c r="L183" s="225"/>
      <c r="M183" s="226"/>
      <c r="N183" s="226"/>
      <c r="O183" s="226"/>
      <c r="P183" s="226"/>
      <c r="Q183" s="63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30.75" customHeight="1">
      <c r="A184" s="1"/>
      <c r="B184" s="109"/>
      <c r="C184" s="14"/>
      <c r="D184" s="14"/>
      <c r="E184" s="63"/>
      <c r="F184" s="63"/>
      <c r="G184" s="2"/>
      <c r="H184" s="224"/>
      <c r="I184" s="224"/>
      <c r="J184" s="224"/>
      <c r="K184" s="225"/>
      <c r="L184" s="225"/>
      <c r="M184" s="226"/>
      <c r="N184" s="226"/>
      <c r="O184" s="226"/>
      <c r="P184" s="226"/>
      <c r="Q184" s="63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30.75" customHeight="1">
      <c r="A185" s="1"/>
      <c r="B185" s="109"/>
      <c r="C185" s="14"/>
      <c r="D185" s="14"/>
      <c r="E185" s="63"/>
      <c r="F185" s="63"/>
      <c r="G185" s="2"/>
      <c r="H185" s="224"/>
      <c r="I185" s="224"/>
      <c r="J185" s="224"/>
      <c r="K185" s="225"/>
      <c r="L185" s="225"/>
      <c r="M185" s="226"/>
      <c r="N185" s="226"/>
      <c r="O185" s="226"/>
      <c r="P185" s="226"/>
      <c r="Q185" s="63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30.75" customHeight="1">
      <c r="A186" s="1"/>
      <c r="B186" s="109"/>
      <c r="C186" s="14"/>
      <c r="D186" s="14"/>
      <c r="E186" s="63"/>
      <c r="F186" s="63"/>
      <c r="G186" s="2"/>
      <c r="H186" s="224"/>
      <c r="I186" s="224"/>
      <c r="J186" s="224"/>
      <c r="K186" s="225"/>
      <c r="L186" s="225"/>
      <c r="M186" s="226"/>
      <c r="N186" s="226"/>
      <c r="O186" s="226"/>
      <c r="P186" s="226"/>
      <c r="Q186" s="63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30.75" customHeight="1">
      <c r="A187" s="1"/>
      <c r="B187" s="109"/>
      <c r="C187" s="14"/>
      <c r="D187" s="14"/>
      <c r="E187" s="63"/>
      <c r="F187" s="63"/>
      <c r="G187" s="2"/>
      <c r="H187" s="224"/>
      <c r="I187" s="224"/>
      <c r="J187" s="224"/>
      <c r="K187" s="225"/>
      <c r="L187" s="225"/>
      <c r="M187" s="226"/>
      <c r="N187" s="226"/>
      <c r="O187" s="226"/>
      <c r="P187" s="226"/>
      <c r="Q187" s="63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30.75" customHeight="1">
      <c r="A188" s="1"/>
      <c r="B188" s="109"/>
      <c r="C188" s="14"/>
      <c r="D188" s="14"/>
      <c r="E188" s="63"/>
      <c r="F188" s="63"/>
      <c r="G188" s="2"/>
      <c r="H188" s="224"/>
      <c r="I188" s="224"/>
      <c r="J188" s="224"/>
      <c r="K188" s="225"/>
      <c r="L188" s="225"/>
      <c r="M188" s="226"/>
      <c r="N188" s="226"/>
      <c r="O188" s="226"/>
      <c r="P188" s="226"/>
      <c r="Q188" s="63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30.75" customHeight="1">
      <c r="A189" s="1"/>
      <c r="B189" s="109"/>
      <c r="C189" s="14"/>
      <c r="D189" s="14"/>
      <c r="E189" s="63"/>
      <c r="F189" s="63"/>
      <c r="G189" s="2"/>
      <c r="H189" s="224"/>
      <c r="I189" s="224"/>
      <c r="J189" s="224"/>
      <c r="K189" s="225"/>
      <c r="L189" s="225"/>
      <c r="M189" s="226"/>
      <c r="N189" s="226"/>
      <c r="O189" s="226"/>
      <c r="P189" s="226"/>
      <c r="Q189" s="63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30.75" customHeight="1">
      <c r="A190" s="1"/>
      <c r="B190" s="109"/>
      <c r="C190" s="14"/>
      <c r="D190" s="14"/>
      <c r="E190" s="63"/>
      <c r="F190" s="63"/>
      <c r="G190" s="2"/>
      <c r="H190" s="224"/>
      <c r="I190" s="224"/>
      <c r="J190" s="224"/>
      <c r="K190" s="225"/>
      <c r="L190" s="225"/>
      <c r="M190" s="226"/>
      <c r="N190" s="226"/>
      <c r="O190" s="226"/>
      <c r="P190" s="226"/>
      <c r="Q190" s="63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30.75" customHeight="1">
      <c r="A191" s="1"/>
      <c r="B191" s="109"/>
      <c r="C191" s="14"/>
      <c r="D191" s="14"/>
      <c r="E191" s="63"/>
      <c r="F191" s="63"/>
      <c r="G191" s="2"/>
      <c r="H191" s="224"/>
      <c r="I191" s="224"/>
      <c r="J191" s="224"/>
      <c r="K191" s="225"/>
      <c r="L191" s="225"/>
      <c r="M191" s="226"/>
      <c r="N191" s="226"/>
      <c r="O191" s="226"/>
      <c r="P191" s="226"/>
      <c r="Q191" s="63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30.75" customHeight="1">
      <c r="A192" s="1"/>
      <c r="B192" s="109"/>
      <c r="C192" s="14"/>
      <c r="D192" s="14"/>
      <c r="E192" s="63"/>
      <c r="F192" s="63"/>
      <c r="G192" s="2"/>
      <c r="H192" s="224"/>
      <c r="I192" s="224"/>
      <c r="J192" s="224"/>
      <c r="K192" s="225"/>
      <c r="L192" s="225"/>
      <c r="M192" s="226"/>
      <c r="N192" s="226"/>
      <c r="O192" s="226"/>
      <c r="P192" s="226"/>
      <c r="Q192" s="63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30.75" customHeight="1">
      <c r="A193" s="1"/>
      <c r="B193" s="109"/>
      <c r="C193" s="14"/>
      <c r="D193" s="14"/>
      <c r="E193" s="63"/>
      <c r="F193" s="63"/>
      <c r="G193" s="2"/>
      <c r="H193" s="224"/>
      <c r="I193" s="224"/>
      <c r="J193" s="224"/>
      <c r="K193" s="225"/>
      <c r="L193" s="225"/>
      <c r="M193" s="226"/>
      <c r="N193" s="226"/>
      <c r="O193" s="226"/>
      <c r="P193" s="226"/>
      <c r="Q193" s="63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30.75" customHeight="1">
      <c r="A194" s="1"/>
      <c r="B194" s="109"/>
      <c r="C194" s="14"/>
      <c r="D194" s="14"/>
      <c r="E194" s="63"/>
      <c r="F194" s="63"/>
      <c r="G194" s="2"/>
      <c r="H194" s="224"/>
      <c r="I194" s="224"/>
      <c r="J194" s="224"/>
      <c r="K194" s="225"/>
      <c r="L194" s="225"/>
      <c r="M194" s="226"/>
      <c r="N194" s="226"/>
      <c r="O194" s="226"/>
      <c r="P194" s="226"/>
      <c r="Q194" s="63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30.75" customHeight="1">
      <c r="A195" s="1"/>
      <c r="B195" s="109"/>
      <c r="C195" s="14"/>
      <c r="D195" s="14"/>
      <c r="E195" s="63"/>
      <c r="F195" s="63"/>
      <c r="G195" s="2"/>
      <c r="H195" s="224"/>
      <c r="I195" s="224"/>
      <c r="J195" s="224"/>
      <c r="K195" s="225"/>
      <c r="L195" s="225"/>
      <c r="M195" s="226"/>
      <c r="N195" s="226"/>
      <c r="O195" s="226"/>
      <c r="P195" s="226"/>
      <c r="Q195" s="63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30.75" customHeight="1">
      <c r="A196" s="1"/>
      <c r="B196" s="109"/>
      <c r="C196" s="14"/>
      <c r="D196" s="14"/>
      <c r="E196" s="63"/>
      <c r="F196" s="63"/>
      <c r="G196" s="2"/>
      <c r="H196" s="224"/>
      <c r="I196" s="224"/>
      <c r="J196" s="224"/>
      <c r="K196" s="225"/>
      <c r="L196" s="225"/>
      <c r="M196" s="226"/>
      <c r="N196" s="226"/>
      <c r="O196" s="226"/>
      <c r="P196" s="226"/>
      <c r="Q196" s="63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30.75" customHeight="1">
      <c r="A197" s="1"/>
      <c r="B197" s="109"/>
      <c r="C197" s="14"/>
      <c r="D197" s="14"/>
      <c r="E197" s="63"/>
      <c r="F197" s="63"/>
      <c r="G197" s="2"/>
      <c r="H197" s="224"/>
      <c r="I197" s="224"/>
      <c r="J197" s="224"/>
      <c r="K197" s="225"/>
      <c r="L197" s="225"/>
      <c r="M197" s="226"/>
      <c r="N197" s="226"/>
      <c r="O197" s="226"/>
      <c r="P197" s="226"/>
      <c r="Q197" s="63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30.75" customHeight="1">
      <c r="A198" s="1"/>
      <c r="B198" s="109"/>
      <c r="C198" s="14"/>
      <c r="D198" s="14"/>
      <c r="E198" s="63"/>
      <c r="F198" s="63"/>
      <c r="G198" s="2"/>
      <c r="H198" s="224"/>
      <c r="I198" s="224"/>
      <c r="J198" s="224"/>
      <c r="K198" s="225"/>
      <c r="L198" s="225"/>
      <c r="M198" s="226"/>
      <c r="N198" s="226"/>
      <c r="O198" s="226"/>
      <c r="P198" s="226"/>
      <c r="Q198" s="63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30.75" customHeight="1">
      <c r="A199" s="1"/>
      <c r="B199" s="109"/>
      <c r="C199" s="14"/>
      <c r="D199" s="14"/>
      <c r="E199" s="63"/>
      <c r="F199" s="63"/>
      <c r="G199" s="2"/>
      <c r="H199" s="224"/>
      <c r="I199" s="224"/>
      <c r="J199" s="224"/>
      <c r="K199" s="225"/>
      <c r="L199" s="225"/>
      <c r="M199" s="226"/>
      <c r="N199" s="226"/>
      <c r="O199" s="226"/>
      <c r="P199" s="226"/>
      <c r="Q199" s="63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30.75" customHeight="1">
      <c r="A200" s="1"/>
      <c r="B200" s="109"/>
      <c r="C200" s="14"/>
      <c r="D200" s="14"/>
      <c r="E200" s="63"/>
      <c r="F200" s="63"/>
      <c r="G200" s="2"/>
      <c r="H200" s="224"/>
      <c r="I200" s="224"/>
      <c r="J200" s="224"/>
      <c r="K200" s="225"/>
      <c r="L200" s="225"/>
      <c r="M200" s="226"/>
      <c r="N200" s="226"/>
      <c r="O200" s="226"/>
      <c r="P200" s="226"/>
      <c r="Q200" s="63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30.75" customHeight="1">
      <c r="A201" s="1"/>
      <c r="B201" s="109"/>
      <c r="C201" s="14"/>
      <c r="D201" s="14"/>
      <c r="E201" s="63"/>
      <c r="F201" s="63"/>
      <c r="G201" s="2"/>
      <c r="H201" s="224"/>
      <c r="I201" s="224"/>
      <c r="J201" s="224"/>
      <c r="K201" s="225"/>
      <c r="L201" s="225"/>
      <c r="M201" s="226"/>
      <c r="N201" s="226"/>
      <c r="O201" s="226"/>
      <c r="P201" s="226"/>
      <c r="Q201" s="63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30.75" customHeight="1">
      <c r="A202" s="1"/>
      <c r="B202" s="109"/>
      <c r="C202" s="14"/>
      <c r="D202" s="14"/>
      <c r="E202" s="63"/>
      <c r="F202" s="63"/>
      <c r="G202" s="2"/>
      <c r="H202" s="224"/>
      <c r="I202" s="224"/>
      <c r="J202" s="224"/>
      <c r="K202" s="225"/>
      <c r="L202" s="225"/>
      <c r="M202" s="226"/>
      <c r="N202" s="226"/>
      <c r="O202" s="226"/>
      <c r="P202" s="226"/>
      <c r="Q202" s="63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30.75" customHeight="1">
      <c r="A203" s="1"/>
      <c r="B203" s="109"/>
      <c r="C203" s="14"/>
      <c r="D203" s="14"/>
      <c r="E203" s="63"/>
      <c r="F203" s="63"/>
      <c r="G203" s="2"/>
      <c r="H203" s="224"/>
      <c r="I203" s="224"/>
      <c r="J203" s="224"/>
      <c r="K203" s="225"/>
      <c r="L203" s="225"/>
      <c r="M203" s="226"/>
      <c r="N203" s="226"/>
      <c r="O203" s="226"/>
      <c r="P203" s="226"/>
      <c r="Q203" s="63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30.75" customHeight="1">
      <c r="A204" s="1"/>
      <c r="B204" s="109"/>
      <c r="C204" s="14"/>
      <c r="D204" s="14"/>
      <c r="E204" s="63"/>
      <c r="F204" s="63"/>
      <c r="G204" s="2"/>
      <c r="H204" s="224"/>
      <c r="I204" s="224"/>
      <c r="J204" s="224"/>
      <c r="K204" s="225"/>
      <c r="L204" s="225"/>
      <c r="M204" s="226"/>
      <c r="N204" s="226"/>
      <c r="O204" s="226"/>
      <c r="P204" s="226"/>
      <c r="Q204" s="63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30.75" customHeight="1">
      <c r="A205" s="1"/>
      <c r="B205" s="109"/>
      <c r="C205" s="14"/>
      <c r="D205" s="14"/>
      <c r="E205" s="63"/>
      <c r="F205" s="63"/>
      <c r="G205" s="2"/>
      <c r="H205" s="224"/>
      <c r="I205" s="224"/>
      <c r="J205" s="224"/>
      <c r="K205" s="225"/>
      <c r="L205" s="225"/>
      <c r="M205" s="226"/>
      <c r="N205" s="226"/>
      <c r="O205" s="226"/>
      <c r="P205" s="226"/>
      <c r="Q205" s="63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30.75" customHeight="1">
      <c r="A206" s="1"/>
      <c r="B206" s="109"/>
      <c r="C206" s="14"/>
      <c r="D206" s="14"/>
      <c r="E206" s="63"/>
      <c r="F206" s="63"/>
      <c r="G206" s="2"/>
      <c r="H206" s="224"/>
      <c r="I206" s="224"/>
      <c r="J206" s="224"/>
      <c r="K206" s="225"/>
      <c r="L206" s="225"/>
      <c r="M206" s="226"/>
      <c r="N206" s="226"/>
      <c r="O206" s="226"/>
      <c r="P206" s="226"/>
      <c r="Q206" s="63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30.75" customHeight="1">
      <c r="A207" s="1"/>
      <c r="B207" s="109"/>
      <c r="C207" s="14"/>
      <c r="D207" s="14"/>
      <c r="E207" s="63"/>
      <c r="F207" s="63"/>
      <c r="G207" s="2"/>
      <c r="H207" s="224"/>
      <c r="I207" s="224"/>
      <c r="J207" s="224"/>
      <c r="K207" s="225"/>
      <c r="L207" s="225"/>
      <c r="M207" s="226"/>
      <c r="N207" s="226"/>
      <c r="O207" s="226"/>
      <c r="P207" s="226"/>
      <c r="Q207" s="63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30.75" customHeight="1">
      <c r="A208" s="1"/>
      <c r="B208" s="109"/>
      <c r="C208" s="14"/>
      <c r="D208" s="14"/>
      <c r="E208" s="63"/>
      <c r="F208" s="63"/>
      <c r="G208" s="2"/>
      <c r="H208" s="224"/>
      <c r="I208" s="224"/>
      <c r="J208" s="224"/>
      <c r="K208" s="225"/>
      <c r="L208" s="225"/>
      <c r="M208" s="226"/>
      <c r="N208" s="226"/>
      <c r="O208" s="226"/>
      <c r="P208" s="226"/>
      <c r="Q208" s="63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30.75" customHeight="1">
      <c r="A209" s="1"/>
      <c r="B209" s="109"/>
      <c r="C209" s="14"/>
      <c r="D209" s="14"/>
      <c r="E209" s="63"/>
      <c r="F209" s="63"/>
      <c r="G209" s="2"/>
      <c r="H209" s="224"/>
      <c r="I209" s="224"/>
      <c r="J209" s="224"/>
      <c r="K209" s="225"/>
      <c r="L209" s="225"/>
      <c r="M209" s="226"/>
      <c r="N209" s="226"/>
      <c r="O209" s="226"/>
      <c r="P209" s="226"/>
      <c r="Q209" s="63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30.75" customHeight="1">
      <c r="A210" s="1"/>
      <c r="B210" s="109"/>
      <c r="C210" s="14"/>
      <c r="D210" s="14"/>
      <c r="E210" s="63"/>
      <c r="F210" s="63"/>
      <c r="G210" s="2"/>
      <c r="H210" s="224"/>
      <c r="I210" s="224"/>
      <c r="J210" s="224"/>
      <c r="K210" s="225"/>
      <c r="L210" s="225"/>
      <c r="M210" s="226"/>
      <c r="N210" s="226"/>
      <c r="O210" s="226"/>
      <c r="P210" s="226"/>
      <c r="Q210" s="63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30.75" customHeight="1">
      <c r="A211" s="1"/>
      <c r="B211" s="109"/>
      <c r="C211" s="14"/>
      <c r="D211" s="14"/>
      <c r="E211" s="63"/>
      <c r="F211" s="63"/>
      <c r="G211" s="2"/>
      <c r="H211" s="224"/>
      <c r="I211" s="224"/>
      <c r="J211" s="224"/>
      <c r="K211" s="225"/>
      <c r="L211" s="225"/>
      <c r="M211" s="226"/>
      <c r="N211" s="226"/>
      <c r="O211" s="226"/>
      <c r="P211" s="226"/>
      <c r="Q211" s="63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30.75" customHeight="1">
      <c r="A212" s="1"/>
      <c r="B212" s="109"/>
      <c r="C212" s="14"/>
      <c r="D212" s="14"/>
      <c r="E212" s="63"/>
      <c r="F212" s="63"/>
      <c r="G212" s="2"/>
      <c r="H212" s="224"/>
      <c r="I212" s="224"/>
      <c r="J212" s="224"/>
      <c r="K212" s="225"/>
      <c r="L212" s="225"/>
      <c r="M212" s="226"/>
      <c r="N212" s="226"/>
      <c r="O212" s="226"/>
      <c r="P212" s="226"/>
      <c r="Q212" s="63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30.75" customHeight="1">
      <c r="A213" s="1"/>
      <c r="B213" s="109"/>
      <c r="C213" s="14"/>
      <c r="D213" s="14"/>
      <c r="E213" s="63"/>
      <c r="F213" s="63"/>
      <c r="G213" s="2"/>
      <c r="H213" s="224"/>
      <c r="I213" s="224"/>
      <c r="J213" s="224"/>
      <c r="K213" s="225"/>
      <c r="L213" s="225"/>
      <c r="M213" s="226"/>
      <c r="N213" s="226"/>
      <c r="O213" s="226"/>
      <c r="P213" s="226"/>
      <c r="Q213" s="63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30.75" customHeight="1">
      <c r="A214" s="1"/>
      <c r="B214" s="109"/>
      <c r="C214" s="14"/>
      <c r="D214" s="14"/>
      <c r="E214" s="63"/>
      <c r="F214" s="63"/>
      <c r="G214" s="2"/>
      <c r="H214" s="224"/>
      <c r="I214" s="224"/>
      <c r="J214" s="224"/>
      <c r="K214" s="225"/>
      <c r="L214" s="225"/>
      <c r="M214" s="226"/>
      <c r="N214" s="226"/>
      <c r="O214" s="226"/>
      <c r="P214" s="226"/>
      <c r="Q214" s="63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30.75" customHeight="1">
      <c r="A215" s="1"/>
      <c r="B215" s="109"/>
      <c r="C215" s="14"/>
      <c r="D215" s="14"/>
      <c r="E215" s="63"/>
      <c r="F215" s="63"/>
      <c r="G215" s="2"/>
      <c r="H215" s="224"/>
      <c r="I215" s="224"/>
      <c r="J215" s="224"/>
      <c r="K215" s="225"/>
      <c r="L215" s="225"/>
      <c r="M215" s="226"/>
      <c r="N215" s="226"/>
      <c r="O215" s="226"/>
      <c r="P215" s="226"/>
      <c r="Q215" s="63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30.75" customHeight="1">
      <c r="A216" s="1"/>
      <c r="B216" s="109"/>
      <c r="C216" s="14"/>
      <c r="D216" s="14"/>
      <c r="E216" s="63"/>
      <c r="F216" s="63"/>
      <c r="G216" s="2"/>
      <c r="H216" s="224"/>
      <c r="I216" s="224"/>
      <c r="J216" s="224"/>
      <c r="K216" s="225"/>
      <c r="L216" s="225"/>
      <c r="M216" s="226"/>
      <c r="N216" s="226"/>
      <c r="O216" s="226"/>
      <c r="P216" s="226"/>
      <c r="Q216" s="63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30.75" customHeight="1">
      <c r="A217" s="1"/>
      <c r="B217" s="109"/>
      <c r="C217" s="14"/>
      <c r="D217" s="14"/>
      <c r="E217" s="63"/>
      <c r="F217" s="63"/>
      <c r="G217" s="2"/>
      <c r="H217" s="224"/>
      <c r="I217" s="224"/>
      <c r="J217" s="224"/>
      <c r="K217" s="225"/>
      <c r="L217" s="225"/>
      <c r="M217" s="226"/>
      <c r="N217" s="226"/>
      <c r="O217" s="226"/>
      <c r="P217" s="226"/>
      <c r="Q217" s="63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30.75" customHeight="1">
      <c r="A218" s="1"/>
      <c r="B218" s="109"/>
      <c r="C218" s="14"/>
      <c r="D218" s="14"/>
      <c r="E218" s="63"/>
      <c r="F218" s="63"/>
      <c r="G218" s="2"/>
      <c r="H218" s="224"/>
      <c r="I218" s="224"/>
      <c r="J218" s="224"/>
      <c r="K218" s="225"/>
      <c r="L218" s="225"/>
      <c r="M218" s="226"/>
      <c r="N218" s="226"/>
      <c r="O218" s="226"/>
      <c r="P218" s="226"/>
      <c r="Q218" s="63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30.75" customHeight="1">
      <c r="A219" s="1"/>
      <c r="B219" s="109"/>
      <c r="C219" s="14"/>
      <c r="D219" s="14"/>
      <c r="E219" s="63"/>
      <c r="F219" s="63"/>
      <c r="G219" s="2"/>
      <c r="H219" s="224"/>
      <c r="I219" s="224"/>
      <c r="J219" s="224"/>
      <c r="K219" s="225"/>
      <c r="L219" s="225"/>
      <c r="M219" s="226"/>
      <c r="N219" s="226"/>
      <c r="O219" s="226"/>
      <c r="P219" s="226"/>
      <c r="Q219" s="63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30.75" customHeight="1">
      <c r="A220" s="1"/>
      <c r="B220" s="109"/>
      <c r="C220" s="14"/>
      <c r="D220" s="14"/>
      <c r="E220" s="63"/>
      <c r="F220" s="63"/>
      <c r="G220" s="2"/>
      <c r="H220" s="224"/>
      <c r="I220" s="224"/>
      <c r="J220" s="224"/>
      <c r="K220" s="225"/>
      <c r="L220" s="225"/>
      <c r="M220" s="226"/>
      <c r="N220" s="226"/>
      <c r="O220" s="226"/>
      <c r="P220" s="226"/>
      <c r="Q220" s="63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30.75" customHeight="1">
      <c r="A221" s="1"/>
      <c r="B221" s="109"/>
      <c r="C221" s="14"/>
      <c r="D221" s="14"/>
      <c r="E221" s="63"/>
      <c r="F221" s="63"/>
      <c r="G221" s="2"/>
      <c r="H221" s="224"/>
      <c r="I221" s="224"/>
      <c r="J221" s="224"/>
      <c r="K221" s="225"/>
      <c r="L221" s="225"/>
      <c r="M221" s="226"/>
      <c r="N221" s="226"/>
      <c r="O221" s="226"/>
      <c r="P221" s="226"/>
      <c r="Q221" s="63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30.75" customHeight="1">
      <c r="A222" s="1"/>
      <c r="B222" s="109"/>
      <c r="C222" s="14"/>
      <c r="D222" s="14"/>
      <c r="E222" s="63"/>
      <c r="F222" s="63"/>
      <c r="G222" s="2"/>
      <c r="H222" s="224"/>
      <c r="I222" s="224"/>
      <c r="J222" s="224"/>
      <c r="K222" s="225"/>
      <c r="L222" s="225"/>
      <c r="M222" s="226"/>
      <c r="N222" s="226"/>
      <c r="O222" s="226"/>
      <c r="P222" s="226"/>
      <c r="Q222" s="63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30.75" customHeight="1">
      <c r="A223" s="1"/>
      <c r="B223" s="109"/>
      <c r="C223" s="14"/>
      <c r="D223" s="14"/>
      <c r="E223" s="63"/>
      <c r="F223" s="63"/>
      <c r="G223" s="2"/>
      <c r="H223" s="224"/>
      <c r="I223" s="224"/>
      <c r="J223" s="224"/>
      <c r="K223" s="225"/>
      <c r="L223" s="225"/>
      <c r="M223" s="226"/>
      <c r="N223" s="226"/>
      <c r="O223" s="226"/>
      <c r="P223" s="226"/>
      <c r="Q223" s="63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30.75" customHeight="1">
      <c r="A224" s="1"/>
      <c r="B224" s="109"/>
      <c r="C224" s="14"/>
      <c r="D224" s="14"/>
      <c r="E224" s="63"/>
      <c r="F224" s="63"/>
      <c r="G224" s="2"/>
      <c r="H224" s="224"/>
      <c r="I224" s="224"/>
      <c r="J224" s="224"/>
      <c r="K224" s="225"/>
      <c r="L224" s="225"/>
      <c r="M224" s="226"/>
      <c r="N224" s="226"/>
      <c r="O224" s="226"/>
      <c r="P224" s="226"/>
      <c r="Q224" s="63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30.75" customHeight="1">
      <c r="A225" s="1"/>
      <c r="B225" s="109"/>
      <c r="C225" s="14"/>
      <c r="D225" s="14"/>
      <c r="E225" s="63"/>
      <c r="F225" s="63"/>
      <c r="G225" s="2"/>
      <c r="H225" s="224"/>
      <c r="I225" s="224"/>
      <c r="J225" s="224"/>
      <c r="K225" s="225"/>
      <c r="L225" s="225"/>
      <c r="M225" s="226"/>
      <c r="N225" s="226"/>
      <c r="O225" s="226"/>
      <c r="P225" s="226"/>
      <c r="Q225" s="63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30.75" customHeight="1">
      <c r="A226" s="1"/>
      <c r="B226" s="109"/>
      <c r="C226" s="14"/>
      <c r="D226" s="14"/>
      <c r="E226" s="63"/>
      <c r="F226" s="63"/>
      <c r="G226" s="2"/>
      <c r="H226" s="224"/>
      <c r="I226" s="224"/>
      <c r="J226" s="224"/>
      <c r="K226" s="225"/>
      <c r="L226" s="225"/>
      <c r="M226" s="226"/>
      <c r="N226" s="226"/>
      <c r="O226" s="226"/>
      <c r="P226" s="226"/>
      <c r="Q226" s="63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30.75" customHeight="1">
      <c r="A227" s="1"/>
      <c r="B227" s="109"/>
      <c r="C227" s="14"/>
      <c r="D227" s="14"/>
      <c r="E227" s="63"/>
      <c r="F227" s="63"/>
      <c r="G227" s="2"/>
      <c r="H227" s="224"/>
      <c r="I227" s="224"/>
      <c r="J227" s="224"/>
      <c r="K227" s="225"/>
      <c r="L227" s="225"/>
      <c r="M227" s="226"/>
      <c r="N227" s="226"/>
      <c r="O227" s="226"/>
      <c r="P227" s="226"/>
      <c r="Q227" s="63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30.75" customHeight="1">
      <c r="A228" s="1"/>
      <c r="B228" s="109"/>
      <c r="C228" s="14"/>
      <c r="D228" s="14"/>
      <c r="E228" s="63"/>
      <c r="F228" s="63"/>
      <c r="G228" s="2"/>
      <c r="H228" s="224"/>
      <c r="I228" s="224"/>
      <c r="J228" s="224"/>
      <c r="K228" s="225"/>
      <c r="L228" s="225"/>
      <c r="M228" s="226"/>
      <c r="N228" s="226"/>
      <c r="O228" s="226"/>
      <c r="P228" s="226"/>
      <c r="Q228" s="63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30.75" customHeight="1">
      <c r="A229" s="1"/>
      <c r="B229" s="109"/>
      <c r="C229" s="14"/>
      <c r="D229" s="14"/>
      <c r="E229" s="63"/>
      <c r="F229" s="63"/>
      <c r="G229" s="2"/>
      <c r="H229" s="224"/>
      <c r="I229" s="224"/>
      <c r="J229" s="224"/>
      <c r="K229" s="225"/>
      <c r="L229" s="225"/>
      <c r="M229" s="226"/>
      <c r="N229" s="226"/>
      <c r="O229" s="226"/>
      <c r="P229" s="226"/>
      <c r="Q229" s="63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30.75" customHeight="1">
      <c r="A230" s="1"/>
      <c r="B230" s="109"/>
      <c r="C230" s="14"/>
      <c r="D230" s="14"/>
      <c r="E230" s="63"/>
      <c r="F230" s="63"/>
      <c r="G230" s="2"/>
      <c r="H230" s="224"/>
      <c r="I230" s="224"/>
      <c r="J230" s="224"/>
      <c r="K230" s="225"/>
      <c r="L230" s="225"/>
      <c r="M230" s="226"/>
      <c r="N230" s="226"/>
      <c r="O230" s="226"/>
      <c r="P230" s="226"/>
      <c r="Q230" s="63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30.75" customHeight="1">
      <c r="A231" s="1"/>
      <c r="B231" s="109"/>
      <c r="C231" s="14"/>
      <c r="D231" s="14"/>
      <c r="E231" s="63"/>
      <c r="F231" s="63"/>
      <c r="G231" s="2"/>
      <c r="H231" s="224"/>
      <c r="I231" s="224"/>
      <c r="J231" s="224"/>
      <c r="K231" s="225"/>
      <c r="L231" s="225"/>
      <c r="M231" s="226"/>
      <c r="N231" s="226"/>
      <c r="O231" s="226"/>
      <c r="P231" s="226"/>
      <c r="Q231" s="63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30.75" customHeight="1">
      <c r="A232" s="1"/>
      <c r="B232" s="109"/>
      <c r="C232" s="14"/>
      <c r="D232" s="14"/>
      <c r="E232" s="63"/>
      <c r="F232" s="63"/>
      <c r="G232" s="2"/>
      <c r="H232" s="224"/>
      <c r="I232" s="224"/>
      <c r="J232" s="224"/>
      <c r="K232" s="225"/>
      <c r="L232" s="225"/>
      <c r="M232" s="226"/>
      <c r="N232" s="226"/>
      <c r="O232" s="226"/>
      <c r="P232" s="226"/>
      <c r="Q232" s="63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30.75" customHeight="1">
      <c r="A233" s="1"/>
      <c r="B233" s="109"/>
      <c r="C233" s="14"/>
      <c r="D233" s="14"/>
      <c r="E233" s="63"/>
      <c r="F233" s="63"/>
      <c r="G233" s="2"/>
      <c r="H233" s="224"/>
      <c r="I233" s="224"/>
      <c r="J233" s="224"/>
      <c r="K233" s="225"/>
      <c r="L233" s="225"/>
      <c r="M233" s="226"/>
      <c r="N233" s="226"/>
      <c r="O233" s="226"/>
      <c r="P233" s="226"/>
      <c r="Q233" s="63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30.75" customHeight="1">
      <c r="A234" s="1"/>
      <c r="B234" s="109"/>
      <c r="C234" s="14"/>
      <c r="D234" s="14"/>
      <c r="E234" s="63"/>
      <c r="F234" s="63"/>
      <c r="G234" s="2"/>
      <c r="H234" s="224"/>
      <c r="I234" s="224"/>
      <c r="J234" s="224"/>
      <c r="K234" s="225"/>
      <c r="L234" s="225"/>
      <c r="M234" s="226"/>
      <c r="N234" s="226"/>
      <c r="O234" s="226"/>
      <c r="P234" s="226"/>
      <c r="Q234" s="63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30.75" customHeight="1">
      <c r="A235" s="1"/>
      <c r="B235" s="109"/>
      <c r="C235" s="14"/>
      <c r="D235" s="14"/>
      <c r="E235" s="63"/>
      <c r="F235" s="63"/>
      <c r="G235" s="2"/>
      <c r="H235" s="224"/>
      <c r="I235" s="224"/>
      <c r="J235" s="224"/>
      <c r="K235" s="225"/>
      <c r="L235" s="225"/>
      <c r="M235" s="226"/>
      <c r="N235" s="226"/>
      <c r="O235" s="226"/>
      <c r="P235" s="226"/>
      <c r="Q235" s="63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30.75" customHeight="1">
      <c r="A236" s="1"/>
      <c r="B236" s="109"/>
      <c r="C236" s="14"/>
      <c r="D236" s="14"/>
      <c r="E236" s="63"/>
      <c r="F236" s="63"/>
      <c r="G236" s="2"/>
      <c r="H236" s="224"/>
      <c r="I236" s="224"/>
      <c r="J236" s="224"/>
      <c r="K236" s="225"/>
      <c r="L236" s="225"/>
      <c r="M236" s="226"/>
      <c r="N236" s="226"/>
      <c r="O236" s="226"/>
      <c r="P236" s="226"/>
      <c r="Q236" s="63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30.75" customHeight="1">
      <c r="A237" s="1"/>
      <c r="B237" s="109"/>
      <c r="C237" s="14"/>
      <c r="D237" s="14"/>
      <c r="E237" s="63"/>
      <c r="F237" s="63"/>
      <c r="G237" s="2"/>
      <c r="H237" s="224"/>
      <c r="I237" s="224"/>
      <c r="J237" s="224"/>
      <c r="K237" s="225"/>
      <c r="L237" s="225"/>
      <c r="M237" s="226"/>
      <c r="N237" s="226"/>
      <c r="O237" s="226"/>
      <c r="P237" s="226"/>
      <c r="Q237" s="63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30.75" customHeight="1">
      <c r="A238" s="1"/>
      <c r="B238" s="109"/>
      <c r="C238" s="14"/>
      <c r="D238" s="14"/>
      <c r="E238" s="63"/>
      <c r="F238" s="63"/>
      <c r="G238" s="2"/>
      <c r="H238" s="224"/>
      <c r="I238" s="224"/>
      <c r="J238" s="224"/>
      <c r="K238" s="225"/>
      <c r="L238" s="225"/>
      <c r="M238" s="226"/>
      <c r="N238" s="226"/>
      <c r="O238" s="226"/>
      <c r="P238" s="226"/>
      <c r="Q238" s="63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30.75" customHeight="1">
      <c r="A239" s="1"/>
      <c r="B239" s="109"/>
      <c r="C239" s="14"/>
      <c r="D239" s="14"/>
      <c r="E239" s="63"/>
      <c r="F239" s="63"/>
      <c r="G239" s="2"/>
      <c r="H239" s="224"/>
      <c r="I239" s="224"/>
      <c r="J239" s="224"/>
      <c r="K239" s="225"/>
      <c r="L239" s="225"/>
      <c r="M239" s="226"/>
      <c r="N239" s="226"/>
      <c r="O239" s="226"/>
      <c r="P239" s="226"/>
      <c r="Q239" s="63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30.75" customHeight="1">
      <c r="A240" s="1"/>
      <c r="B240" s="109"/>
      <c r="C240" s="14"/>
      <c r="D240" s="14"/>
      <c r="E240" s="63"/>
      <c r="F240" s="63"/>
      <c r="G240" s="2"/>
      <c r="H240" s="224"/>
      <c r="I240" s="224"/>
      <c r="J240" s="224"/>
      <c r="K240" s="225"/>
      <c r="L240" s="225"/>
      <c r="M240" s="226"/>
      <c r="N240" s="226"/>
      <c r="O240" s="226"/>
      <c r="P240" s="226"/>
      <c r="Q240" s="63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30.75" customHeight="1">
      <c r="A241" s="1"/>
      <c r="B241" s="109"/>
      <c r="C241" s="14"/>
      <c r="D241" s="14"/>
      <c r="E241" s="63"/>
      <c r="F241" s="63"/>
      <c r="G241" s="2"/>
      <c r="H241" s="224"/>
      <c r="I241" s="224"/>
      <c r="J241" s="224"/>
      <c r="K241" s="225"/>
      <c r="L241" s="225"/>
      <c r="M241" s="226"/>
      <c r="N241" s="226"/>
      <c r="O241" s="226"/>
      <c r="P241" s="226"/>
      <c r="Q241" s="63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30.75" customHeight="1">
      <c r="A242" s="1"/>
      <c r="B242" s="109"/>
      <c r="C242" s="14"/>
      <c r="D242" s="14"/>
      <c r="E242" s="63"/>
      <c r="F242" s="63"/>
      <c r="G242" s="2"/>
      <c r="H242" s="224"/>
      <c r="I242" s="224"/>
      <c r="J242" s="224"/>
      <c r="K242" s="225"/>
      <c r="L242" s="225"/>
      <c r="M242" s="226"/>
      <c r="N242" s="226"/>
      <c r="O242" s="226"/>
      <c r="P242" s="226"/>
      <c r="Q242" s="63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30.75" customHeight="1">
      <c r="A243" s="1"/>
      <c r="B243" s="109"/>
      <c r="C243" s="14"/>
      <c r="D243" s="14"/>
      <c r="E243" s="63"/>
      <c r="F243" s="63"/>
      <c r="G243" s="2"/>
      <c r="H243" s="224"/>
      <c r="I243" s="224"/>
      <c r="J243" s="224"/>
      <c r="K243" s="225"/>
      <c r="L243" s="225"/>
      <c r="M243" s="226"/>
      <c r="N243" s="226"/>
      <c r="O243" s="226"/>
      <c r="P243" s="226"/>
      <c r="Q243" s="63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30.75" customHeight="1">
      <c r="A244" s="1"/>
      <c r="B244" s="109"/>
      <c r="C244" s="14"/>
      <c r="D244" s="14"/>
      <c r="E244" s="63"/>
      <c r="F244" s="63"/>
      <c r="G244" s="2"/>
      <c r="H244" s="224"/>
      <c r="I244" s="224"/>
      <c r="J244" s="224"/>
      <c r="K244" s="225"/>
      <c r="L244" s="225"/>
      <c r="M244" s="226"/>
      <c r="N244" s="226"/>
      <c r="O244" s="226"/>
      <c r="P244" s="226"/>
      <c r="Q244" s="63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30.75" customHeight="1">
      <c r="A245" s="1"/>
      <c r="B245" s="109"/>
      <c r="C245" s="14"/>
      <c r="D245" s="14"/>
      <c r="E245" s="63"/>
      <c r="F245" s="63"/>
      <c r="G245" s="2"/>
      <c r="H245" s="224"/>
      <c r="I245" s="224"/>
      <c r="J245" s="224"/>
      <c r="K245" s="225"/>
      <c r="L245" s="225"/>
      <c r="M245" s="226"/>
      <c r="N245" s="226"/>
      <c r="O245" s="226"/>
      <c r="P245" s="226"/>
      <c r="Q245" s="63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30.75" customHeight="1">
      <c r="A246" s="1"/>
      <c r="B246" s="109"/>
      <c r="C246" s="14"/>
      <c r="D246" s="14"/>
      <c r="E246" s="63"/>
      <c r="F246" s="63"/>
      <c r="G246" s="2"/>
      <c r="H246" s="224"/>
      <c r="I246" s="224"/>
      <c r="J246" s="224"/>
      <c r="K246" s="225"/>
      <c r="L246" s="225"/>
      <c r="M246" s="226"/>
      <c r="N246" s="226"/>
      <c r="O246" s="226"/>
      <c r="P246" s="226"/>
      <c r="Q246" s="63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30.75" customHeight="1">
      <c r="A247" s="1"/>
      <c r="B247" s="109"/>
      <c r="C247" s="14"/>
      <c r="D247" s="14"/>
      <c r="E247" s="63"/>
      <c r="F247" s="63"/>
      <c r="G247" s="2"/>
      <c r="H247" s="224"/>
      <c r="I247" s="224"/>
      <c r="J247" s="224"/>
      <c r="K247" s="225"/>
      <c r="L247" s="225"/>
      <c r="M247" s="226"/>
      <c r="N247" s="226"/>
      <c r="O247" s="226"/>
      <c r="P247" s="226"/>
      <c r="Q247" s="63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30.75" customHeight="1">
      <c r="A248" s="1"/>
      <c r="B248" s="109"/>
      <c r="C248" s="14"/>
      <c r="D248" s="14"/>
      <c r="E248" s="63"/>
      <c r="F248" s="63"/>
      <c r="G248" s="2"/>
      <c r="H248" s="224"/>
      <c r="I248" s="224"/>
      <c r="J248" s="224"/>
      <c r="K248" s="225"/>
      <c r="L248" s="225"/>
      <c r="M248" s="226"/>
      <c r="N248" s="226"/>
      <c r="O248" s="226"/>
      <c r="P248" s="226"/>
      <c r="Q248" s="63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30.75" customHeight="1">
      <c r="A249" s="1"/>
      <c r="B249" s="109"/>
      <c r="C249" s="14"/>
      <c r="D249" s="14"/>
      <c r="E249" s="63"/>
      <c r="F249" s="63"/>
      <c r="G249" s="2"/>
      <c r="H249" s="224"/>
      <c r="I249" s="224"/>
      <c r="J249" s="224"/>
      <c r="K249" s="225"/>
      <c r="L249" s="225"/>
      <c r="M249" s="226"/>
      <c r="N249" s="226"/>
      <c r="O249" s="226"/>
      <c r="P249" s="226"/>
      <c r="Q249" s="63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30.75" customHeight="1">
      <c r="A250" s="1"/>
      <c r="B250" s="109"/>
      <c r="C250" s="14"/>
      <c r="D250" s="14"/>
      <c r="E250" s="63"/>
      <c r="F250" s="63"/>
      <c r="G250" s="2"/>
      <c r="H250" s="224"/>
      <c r="I250" s="224"/>
      <c r="J250" s="224"/>
      <c r="K250" s="225"/>
      <c r="L250" s="225"/>
      <c r="M250" s="226"/>
      <c r="N250" s="226"/>
      <c r="O250" s="226"/>
      <c r="P250" s="226"/>
      <c r="Q250" s="63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30.75" customHeight="1">
      <c r="A251" s="1"/>
      <c r="B251" s="109"/>
      <c r="C251" s="14"/>
      <c r="D251" s="14"/>
      <c r="E251" s="63"/>
      <c r="F251" s="63"/>
      <c r="G251" s="2"/>
      <c r="H251" s="224"/>
      <c r="I251" s="224"/>
      <c r="J251" s="224"/>
      <c r="K251" s="225"/>
      <c r="L251" s="225"/>
      <c r="M251" s="226"/>
      <c r="N251" s="226"/>
      <c r="O251" s="226"/>
      <c r="P251" s="226"/>
      <c r="Q251" s="63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30.75" customHeight="1">
      <c r="A252" s="1"/>
      <c r="B252" s="109"/>
      <c r="C252" s="14"/>
      <c r="D252" s="14"/>
      <c r="E252" s="63"/>
      <c r="F252" s="63"/>
      <c r="G252" s="2"/>
      <c r="H252" s="224"/>
      <c r="I252" s="224"/>
      <c r="J252" s="224"/>
      <c r="K252" s="225"/>
      <c r="L252" s="225"/>
      <c r="M252" s="226"/>
      <c r="N252" s="226"/>
      <c r="O252" s="226"/>
      <c r="P252" s="226"/>
      <c r="Q252" s="63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30.75" customHeight="1">
      <c r="A253" s="1"/>
      <c r="B253" s="109"/>
      <c r="C253" s="14"/>
      <c r="D253" s="14"/>
      <c r="E253" s="63"/>
      <c r="F253" s="63"/>
      <c r="G253" s="2"/>
      <c r="H253" s="224"/>
      <c r="I253" s="224"/>
      <c r="J253" s="224"/>
      <c r="K253" s="225"/>
      <c r="L253" s="225"/>
      <c r="M253" s="226"/>
      <c r="N253" s="226"/>
      <c r="O253" s="226"/>
      <c r="P253" s="226"/>
      <c r="Q253" s="63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30.75" customHeight="1">
      <c r="A254" s="1"/>
      <c r="B254" s="109"/>
      <c r="C254" s="14"/>
      <c r="D254" s="14"/>
      <c r="E254" s="63"/>
      <c r="F254" s="63"/>
      <c r="G254" s="2"/>
      <c r="H254" s="224"/>
      <c r="I254" s="224"/>
      <c r="J254" s="224"/>
      <c r="K254" s="225"/>
      <c r="L254" s="225"/>
      <c r="M254" s="226"/>
      <c r="N254" s="226"/>
      <c r="O254" s="226"/>
      <c r="P254" s="226"/>
      <c r="Q254" s="63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30.75" customHeight="1">
      <c r="A255" s="1"/>
      <c r="B255" s="109"/>
      <c r="C255" s="14"/>
      <c r="D255" s="14"/>
      <c r="E255" s="63"/>
      <c r="F255" s="63"/>
      <c r="G255" s="2"/>
      <c r="H255" s="224"/>
      <c r="I255" s="224"/>
      <c r="J255" s="224"/>
      <c r="K255" s="225"/>
      <c r="L255" s="225"/>
      <c r="M255" s="226"/>
      <c r="N255" s="226"/>
      <c r="O255" s="226"/>
      <c r="P255" s="226"/>
      <c r="Q255" s="63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30.75" customHeight="1">
      <c r="A256" s="1"/>
      <c r="B256" s="109"/>
      <c r="C256" s="14"/>
      <c r="D256" s="14"/>
      <c r="E256" s="63"/>
      <c r="F256" s="63"/>
      <c r="G256" s="2"/>
      <c r="H256" s="224"/>
      <c r="I256" s="224"/>
      <c r="J256" s="224"/>
      <c r="K256" s="225"/>
      <c r="L256" s="225"/>
      <c r="M256" s="226"/>
      <c r="N256" s="226"/>
      <c r="O256" s="226"/>
      <c r="P256" s="226"/>
      <c r="Q256" s="63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30.75" customHeight="1">
      <c r="A257" s="1"/>
      <c r="B257" s="109"/>
      <c r="C257" s="14"/>
      <c r="D257" s="14"/>
      <c r="E257" s="63"/>
      <c r="F257" s="63"/>
      <c r="G257" s="2"/>
      <c r="H257" s="224"/>
      <c r="I257" s="224"/>
      <c r="J257" s="224"/>
      <c r="K257" s="225"/>
      <c r="L257" s="225"/>
      <c r="M257" s="226"/>
      <c r="N257" s="226"/>
      <c r="O257" s="226"/>
      <c r="P257" s="226"/>
      <c r="Q257" s="63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30.75" customHeight="1">
      <c r="A258" s="1"/>
      <c r="B258" s="109"/>
      <c r="C258" s="14"/>
      <c r="D258" s="14"/>
      <c r="E258" s="63"/>
      <c r="F258" s="63"/>
      <c r="G258" s="2"/>
      <c r="H258" s="224"/>
      <c r="I258" s="224"/>
      <c r="J258" s="224"/>
      <c r="K258" s="225"/>
      <c r="L258" s="225"/>
      <c r="M258" s="226"/>
      <c r="N258" s="226"/>
      <c r="O258" s="226"/>
      <c r="P258" s="226"/>
      <c r="Q258" s="63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30.75" customHeight="1">
      <c r="A259" s="1"/>
      <c r="B259" s="109"/>
      <c r="C259" s="14"/>
      <c r="D259" s="14"/>
      <c r="E259" s="63"/>
      <c r="F259" s="63"/>
      <c r="G259" s="2"/>
      <c r="H259" s="224"/>
      <c r="I259" s="224"/>
      <c r="J259" s="224"/>
      <c r="K259" s="225"/>
      <c r="L259" s="225"/>
      <c r="M259" s="226"/>
      <c r="N259" s="226"/>
      <c r="O259" s="226"/>
      <c r="P259" s="226"/>
      <c r="Q259" s="63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30.75" customHeight="1">
      <c r="A260" s="1"/>
      <c r="B260" s="109"/>
      <c r="C260" s="14"/>
      <c r="D260" s="14"/>
      <c r="E260" s="63"/>
      <c r="F260" s="63"/>
      <c r="G260" s="2"/>
      <c r="H260" s="224"/>
      <c r="I260" s="224"/>
      <c r="J260" s="224"/>
      <c r="K260" s="225"/>
      <c r="L260" s="225"/>
      <c r="M260" s="226"/>
      <c r="N260" s="226"/>
      <c r="O260" s="226"/>
      <c r="P260" s="226"/>
      <c r="Q260" s="63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30.75" customHeight="1">
      <c r="A261" s="1"/>
      <c r="B261" s="109"/>
      <c r="C261" s="14"/>
      <c r="D261" s="14"/>
      <c r="E261" s="63"/>
      <c r="F261" s="63"/>
      <c r="G261" s="2"/>
      <c r="H261" s="224"/>
      <c r="I261" s="224"/>
      <c r="J261" s="224"/>
      <c r="K261" s="225"/>
      <c r="L261" s="225"/>
      <c r="M261" s="226"/>
      <c r="N261" s="226"/>
      <c r="O261" s="226"/>
      <c r="P261" s="226"/>
      <c r="Q261" s="63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30.75" customHeight="1">
      <c r="A262" s="1"/>
      <c r="B262" s="109"/>
      <c r="C262" s="14"/>
      <c r="D262" s="14"/>
      <c r="E262" s="63"/>
      <c r="F262" s="63"/>
      <c r="G262" s="2"/>
      <c r="H262" s="224"/>
      <c r="I262" s="224"/>
      <c r="J262" s="224"/>
      <c r="K262" s="225"/>
      <c r="L262" s="225"/>
      <c r="M262" s="226"/>
      <c r="N262" s="226"/>
      <c r="O262" s="226"/>
      <c r="P262" s="226"/>
      <c r="Q262" s="63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30.75" customHeight="1">
      <c r="A263" s="1"/>
      <c r="B263" s="109"/>
      <c r="C263" s="14"/>
      <c r="D263" s="14"/>
      <c r="E263" s="63"/>
      <c r="F263" s="63"/>
      <c r="G263" s="2"/>
      <c r="H263" s="224"/>
      <c r="I263" s="224"/>
      <c r="J263" s="224"/>
      <c r="K263" s="225"/>
      <c r="L263" s="225"/>
      <c r="M263" s="226"/>
      <c r="N263" s="226"/>
      <c r="O263" s="226"/>
      <c r="P263" s="226"/>
      <c r="Q263" s="63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30.75" customHeight="1">
      <c r="A264" s="1"/>
      <c r="B264" s="109"/>
      <c r="C264" s="14"/>
      <c r="D264" s="14"/>
      <c r="E264" s="63"/>
      <c r="F264" s="63"/>
      <c r="G264" s="2"/>
      <c r="H264" s="224"/>
      <c r="I264" s="224"/>
      <c r="J264" s="224"/>
      <c r="K264" s="225"/>
      <c r="L264" s="225"/>
      <c r="M264" s="226"/>
      <c r="N264" s="226"/>
      <c r="O264" s="226"/>
      <c r="P264" s="226"/>
      <c r="Q264" s="63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30.75" customHeight="1">
      <c r="A265" s="1"/>
      <c r="B265" s="109"/>
      <c r="C265" s="14"/>
      <c r="D265" s="14"/>
      <c r="E265" s="63"/>
      <c r="F265" s="63"/>
      <c r="G265" s="2"/>
      <c r="H265" s="224"/>
      <c r="I265" s="224"/>
      <c r="J265" s="224"/>
      <c r="K265" s="225"/>
      <c r="L265" s="225"/>
      <c r="M265" s="226"/>
      <c r="N265" s="226"/>
      <c r="O265" s="226"/>
      <c r="P265" s="226"/>
      <c r="Q265" s="63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30.75" customHeight="1">
      <c r="A266" s="1"/>
      <c r="B266" s="109"/>
      <c r="C266" s="14"/>
      <c r="D266" s="14"/>
      <c r="E266" s="63"/>
      <c r="F266" s="63"/>
      <c r="G266" s="2"/>
      <c r="H266" s="224"/>
      <c r="I266" s="224"/>
      <c r="J266" s="224"/>
      <c r="K266" s="225"/>
      <c r="L266" s="225"/>
      <c r="M266" s="226"/>
      <c r="N266" s="226"/>
      <c r="O266" s="226"/>
      <c r="P266" s="226"/>
      <c r="Q266" s="63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30.75" customHeight="1">
      <c r="A267" s="1"/>
      <c r="B267" s="109"/>
      <c r="C267" s="14"/>
      <c r="D267" s="14"/>
      <c r="E267" s="63"/>
      <c r="F267" s="63"/>
      <c r="G267" s="2"/>
      <c r="H267" s="224"/>
      <c r="I267" s="224"/>
      <c r="J267" s="224"/>
      <c r="K267" s="225"/>
      <c r="L267" s="225"/>
      <c r="M267" s="226"/>
      <c r="N267" s="226"/>
      <c r="O267" s="226"/>
      <c r="P267" s="226"/>
      <c r="Q267" s="63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30.75" customHeight="1">
      <c r="A268" s="1"/>
      <c r="B268" s="109"/>
      <c r="C268" s="14"/>
      <c r="D268" s="14"/>
      <c r="E268" s="63"/>
      <c r="F268" s="63"/>
      <c r="G268" s="2"/>
      <c r="H268" s="224"/>
      <c r="I268" s="224"/>
      <c r="J268" s="224"/>
      <c r="K268" s="225"/>
      <c r="L268" s="225"/>
      <c r="M268" s="226"/>
      <c r="N268" s="226"/>
      <c r="O268" s="226"/>
      <c r="P268" s="226"/>
      <c r="Q268" s="63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30.75" customHeight="1">
      <c r="A269" s="1"/>
      <c r="B269" s="109"/>
      <c r="C269" s="14"/>
      <c r="D269" s="14"/>
      <c r="E269" s="63"/>
      <c r="F269" s="63"/>
      <c r="G269" s="2"/>
      <c r="H269" s="224"/>
      <c r="I269" s="224"/>
      <c r="J269" s="224"/>
      <c r="K269" s="225"/>
      <c r="L269" s="225"/>
      <c r="M269" s="226"/>
      <c r="N269" s="226"/>
      <c r="O269" s="226"/>
      <c r="P269" s="226"/>
      <c r="Q269" s="63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30.75" customHeight="1">
      <c r="A270" s="1"/>
      <c r="B270" s="109"/>
      <c r="C270" s="14"/>
      <c r="D270" s="14"/>
      <c r="E270" s="63"/>
      <c r="F270" s="63"/>
      <c r="G270" s="2"/>
      <c r="H270" s="224"/>
      <c r="I270" s="224"/>
      <c r="J270" s="224"/>
      <c r="K270" s="225"/>
      <c r="L270" s="225"/>
      <c r="M270" s="226"/>
      <c r="N270" s="226"/>
      <c r="O270" s="226"/>
      <c r="P270" s="226"/>
      <c r="Q270" s="63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30.75" customHeight="1">
      <c r="A271" s="1"/>
      <c r="B271" s="109"/>
      <c r="C271" s="14"/>
      <c r="D271" s="14"/>
      <c r="E271" s="63"/>
      <c r="F271" s="63"/>
      <c r="G271" s="2"/>
      <c r="H271" s="224"/>
      <c r="I271" s="224"/>
      <c r="J271" s="224"/>
      <c r="K271" s="225"/>
      <c r="L271" s="225"/>
      <c r="M271" s="226"/>
      <c r="N271" s="226"/>
      <c r="O271" s="226"/>
      <c r="P271" s="226"/>
      <c r="Q271" s="63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30.75" customHeight="1">
      <c r="A272" s="1"/>
      <c r="B272" s="109"/>
      <c r="C272" s="14"/>
      <c r="D272" s="14"/>
      <c r="E272" s="63"/>
      <c r="F272" s="63"/>
      <c r="G272" s="2"/>
      <c r="H272" s="224"/>
      <c r="I272" s="224"/>
      <c r="J272" s="224"/>
      <c r="K272" s="225"/>
      <c r="L272" s="225"/>
      <c r="M272" s="226"/>
      <c r="N272" s="226"/>
      <c r="O272" s="226"/>
      <c r="P272" s="226"/>
      <c r="Q272" s="63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30.75" customHeight="1">
      <c r="A273" s="1"/>
      <c r="B273" s="109"/>
      <c r="C273" s="14"/>
      <c r="D273" s="14"/>
      <c r="E273" s="63"/>
      <c r="F273" s="63"/>
      <c r="G273" s="2"/>
      <c r="H273" s="224"/>
      <c r="I273" s="224"/>
      <c r="J273" s="224"/>
      <c r="K273" s="225"/>
      <c r="L273" s="225"/>
      <c r="M273" s="226"/>
      <c r="N273" s="226"/>
      <c r="O273" s="226"/>
      <c r="P273" s="226"/>
      <c r="Q273" s="63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30.75" customHeight="1">
      <c r="A274" s="1"/>
      <c r="B274" s="109"/>
      <c r="C274" s="14"/>
      <c r="D274" s="14"/>
      <c r="E274" s="63"/>
      <c r="F274" s="63"/>
      <c r="G274" s="2"/>
      <c r="H274" s="224"/>
      <c r="I274" s="224"/>
      <c r="J274" s="224"/>
      <c r="K274" s="225"/>
      <c r="L274" s="225"/>
      <c r="M274" s="226"/>
      <c r="N274" s="226"/>
      <c r="O274" s="226"/>
      <c r="P274" s="226"/>
      <c r="Q274" s="63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30.75" customHeight="1">
      <c r="A275" s="1"/>
      <c r="B275" s="109"/>
      <c r="C275" s="14"/>
      <c r="D275" s="14"/>
      <c r="E275" s="63"/>
      <c r="F275" s="63"/>
      <c r="G275" s="2"/>
      <c r="H275" s="224"/>
      <c r="I275" s="224"/>
      <c r="J275" s="224"/>
      <c r="K275" s="225"/>
      <c r="L275" s="225"/>
      <c r="M275" s="226"/>
      <c r="N275" s="226"/>
      <c r="O275" s="226"/>
      <c r="P275" s="226"/>
      <c r="Q275" s="63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30.75" customHeight="1">
      <c r="A276" s="1"/>
      <c r="B276" s="109"/>
      <c r="C276" s="14"/>
      <c r="D276" s="14"/>
      <c r="E276" s="63"/>
      <c r="F276" s="63"/>
      <c r="G276" s="2"/>
      <c r="H276" s="224"/>
      <c r="I276" s="224"/>
      <c r="J276" s="224"/>
      <c r="K276" s="225"/>
      <c r="L276" s="225"/>
      <c r="M276" s="226"/>
      <c r="N276" s="226"/>
      <c r="O276" s="226"/>
      <c r="P276" s="226"/>
      <c r="Q276" s="63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30.75" customHeight="1">
      <c r="A277" s="1"/>
      <c r="B277" s="109"/>
      <c r="C277" s="14"/>
      <c r="D277" s="14"/>
      <c r="E277" s="63"/>
      <c r="F277" s="63"/>
      <c r="G277" s="2"/>
      <c r="H277" s="224"/>
      <c r="I277" s="224"/>
      <c r="J277" s="224"/>
      <c r="K277" s="225"/>
      <c r="L277" s="225"/>
      <c r="M277" s="226"/>
      <c r="N277" s="226"/>
      <c r="O277" s="226"/>
      <c r="P277" s="226"/>
      <c r="Q277" s="63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30.75" customHeight="1">
      <c r="A278" s="1"/>
      <c r="B278" s="109"/>
      <c r="C278" s="14"/>
      <c r="D278" s="14"/>
      <c r="E278" s="63"/>
      <c r="F278" s="63"/>
      <c r="G278" s="2"/>
      <c r="H278" s="224"/>
      <c r="I278" s="224"/>
      <c r="J278" s="224"/>
      <c r="K278" s="225"/>
      <c r="L278" s="225"/>
      <c r="M278" s="226"/>
      <c r="N278" s="226"/>
      <c r="O278" s="226"/>
      <c r="P278" s="226"/>
      <c r="Q278" s="63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30.75" customHeight="1">
      <c r="A279" s="1"/>
      <c r="B279" s="109"/>
      <c r="C279" s="14"/>
      <c r="D279" s="14"/>
      <c r="E279" s="63"/>
      <c r="F279" s="63"/>
      <c r="G279" s="2"/>
      <c r="H279" s="224"/>
      <c r="I279" s="224"/>
      <c r="J279" s="224"/>
      <c r="K279" s="225"/>
      <c r="L279" s="225"/>
      <c r="M279" s="226"/>
      <c r="N279" s="226"/>
      <c r="O279" s="226"/>
      <c r="P279" s="226"/>
      <c r="Q279" s="63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30.75" customHeight="1">
      <c r="A280" s="1"/>
      <c r="B280" s="109"/>
      <c r="C280" s="14"/>
      <c r="D280" s="14"/>
      <c r="E280" s="63"/>
      <c r="F280" s="63"/>
      <c r="G280" s="2"/>
      <c r="H280" s="224"/>
      <c r="I280" s="224"/>
      <c r="J280" s="224"/>
      <c r="K280" s="225"/>
      <c r="L280" s="225"/>
      <c r="M280" s="226"/>
      <c r="N280" s="226"/>
      <c r="O280" s="226"/>
      <c r="P280" s="226"/>
      <c r="Q280" s="63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30.75" customHeight="1">
      <c r="A281" s="1"/>
      <c r="B281" s="109"/>
      <c r="C281" s="14"/>
      <c r="D281" s="14"/>
      <c r="E281" s="63"/>
      <c r="F281" s="63"/>
      <c r="G281" s="2"/>
      <c r="H281" s="224"/>
      <c r="I281" s="224"/>
      <c r="J281" s="224"/>
      <c r="K281" s="225"/>
      <c r="L281" s="225"/>
      <c r="M281" s="226"/>
      <c r="N281" s="226"/>
      <c r="O281" s="226"/>
      <c r="P281" s="226"/>
      <c r="Q281" s="63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30.75" customHeight="1">
      <c r="A282" s="1"/>
      <c r="B282" s="109"/>
      <c r="C282" s="14"/>
      <c r="D282" s="14"/>
      <c r="E282" s="63"/>
      <c r="F282" s="63"/>
      <c r="G282" s="2"/>
      <c r="H282" s="224"/>
      <c r="I282" s="224"/>
      <c r="J282" s="224"/>
      <c r="K282" s="225"/>
      <c r="L282" s="225"/>
      <c r="M282" s="226"/>
      <c r="N282" s="226"/>
      <c r="O282" s="226"/>
      <c r="P282" s="226"/>
      <c r="Q282" s="63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30.75" customHeight="1">
      <c r="A283" s="1"/>
      <c r="B283" s="109"/>
      <c r="C283" s="14"/>
      <c r="D283" s="14"/>
      <c r="E283" s="63"/>
      <c r="F283" s="63"/>
      <c r="G283" s="2"/>
      <c r="H283" s="224"/>
      <c r="I283" s="224"/>
      <c r="J283" s="224"/>
      <c r="K283" s="225"/>
      <c r="L283" s="225"/>
      <c r="M283" s="226"/>
      <c r="N283" s="226"/>
      <c r="O283" s="226"/>
      <c r="P283" s="226"/>
      <c r="Q283" s="63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30.75" customHeight="1">
      <c r="A284" s="1"/>
      <c r="B284" s="109"/>
      <c r="C284" s="14"/>
      <c r="D284" s="14"/>
      <c r="E284" s="63"/>
      <c r="F284" s="63"/>
      <c r="G284" s="2"/>
      <c r="H284" s="224"/>
      <c r="I284" s="224"/>
      <c r="J284" s="224"/>
      <c r="K284" s="225"/>
      <c r="L284" s="225"/>
      <c r="M284" s="226"/>
      <c r="N284" s="226"/>
      <c r="O284" s="226"/>
      <c r="P284" s="226"/>
      <c r="Q284" s="63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30.75" customHeight="1">
      <c r="A285" s="1"/>
      <c r="B285" s="109"/>
      <c r="C285" s="14"/>
      <c r="D285" s="14"/>
      <c r="E285" s="63"/>
      <c r="F285" s="63"/>
      <c r="G285" s="2"/>
      <c r="H285" s="224"/>
      <c r="I285" s="224"/>
      <c r="J285" s="224"/>
      <c r="K285" s="225"/>
      <c r="L285" s="225"/>
      <c r="M285" s="226"/>
      <c r="N285" s="226"/>
      <c r="O285" s="226"/>
      <c r="P285" s="226"/>
      <c r="Q285" s="63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30.75" customHeight="1">
      <c r="A286" s="1"/>
      <c r="B286" s="109"/>
      <c r="C286" s="14"/>
      <c r="D286" s="14"/>
      <c r="E286" s="63"/>
      <c r="F286" s="63"/>
      <c r="G286" s="2"/>
      <c r="H286" s="224"/>
      <c r="I286" s="224"/>
      <c r="J286" s="224"/>
      <c r="K286" s="225"/>
      <c r="L286" s="225"/>
      <c r="M286" s="226"/>
      <c r="N286" s="226"/>
      <c r="O286" s="226"/>
      <c r="P286" s="226"/>
      <c r="Q286" s="63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30.75" customHeight="1">
      <c r="A287" s="1"/>
      <c r="B287" s="109"/>
      <c r="C287" s="14"/>
      <c r="D287" s="14"/>
      <c r="E287" s="63"/>
      <c r="F287" s="63"/>
      <c r="G287" s="2"/>
      <c r="H287" s="224"/>
      <c r="I287" s="224"/>
      <c r="J287" s="224"/>
      <c r="K287" s="225"/>
      <c r="L287" s="225"/>
      <c r="M287" s="226"/>
      <c r="N287" s="226"/>
      <c r="O287" s="226"/>
      <c r="P287" s="226"/>
      <c r="Q287" s="63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30.75" customHeight="1">
      <c r="A288" s="1"/>
      <c r="B288" s="109"/>
      <c r="C288" s="14"/>
      <c r="D288" s="14"/>
      <c r="E288" s="63"/>
      <c r="F288" s="63"/>
      <c r="G288" s="2"/>
      <c r="H288" s="224"/>
      <c r="I288" s="224"/>
      <c r="J288" s="224"/>
      <c r="K288" s="225"/>
      <c r="L288" s="225"/>
      <c r="M288" s="226"/>
      <c r="N288" s="226"/>
      <c r="O288" s="226"/>
      <c r="P288" s="226"/>
      <c r="Q288" s="63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30.75" customHeight="1">
      <c r="A289" s="1"/>
      <c r="B289" s="109"/>
      <c r="C289" s="14"/>
      <c r="D289" s="14"/>
      <c r="E289" s="63"/>
      <c r="F289" s="63"/>
      <c r="G289" s="2"/>
      <c r="H289" s="224"/>
      <c r="I289" s="224"/>
      <c r="J289" s="224"/>
      <c r="K289" s="225"/>
      <c r="L289" s="225"/>
      <c r="M289" s="226"/>
      <c r="N289" s="226"/>
      <c r="O289" s="226"/>
      <c r="P289" s="226"/>
      <c r="Q289" s="63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30.75" customHeight="1">
      <c r="A290" s="1"/>
      <c r="B290" s="109"/>
      <c r="C290" s="14"/>
      <c r="D290" s="14"/>
      <c r="E290" s="63"/>
      <c r="F290" s="63"/>
      <c r="G290" s="2"/>
      <c r="H290" s="224"/>
      <c r="I290" s="224"/>
      <c r="J290" s="224"/>
      <c r="K290" s="225"/>
      <c r="L290" s="225"/>
      <c r="M290" s="226"/>
      <c r="N290" s="226"/>
      <c r="O290" s="226"/>
      <c r="P290" s="226"/>
      <c r="Q290" s="63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30.75" customHeight="1">
      <c r="A291" s="1"/>
      <c r="B291" s="109"/>
      <c r="C291" s="14"/>
      <c r="D291" s="14"/>
      <c r="E291" s="63"/>
      <c r="F291" s="63"/>
      <c r="G291" s="2"/>
      <c r="H291" s="224"/>
      <c r="I291" s="224"/>
      <c r="J291" s="224"/>
      <c r="K291" s="225"/>
      <c r="L291" s="225"/>
      <c r="M291" s="226"/>
      <c r="N291" s="226"/>
      <c r="O291" s="226"/>
      <c r="P291" s="226"/>
      <c r="Q291" s="63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30.75" customHeight="1">
      <c r="A292" s="1"/>
      <c r="B292" s="109"/>
      <c r="C292" s="14"/>
      <c r="D292" s="14"/>
      <c r="E292" s="63"/>
      <c r="F292" s="63"/>
      <c r="G292" s="2"/>
      <c r="H292" s="224"/>
      <c r="I292" s="224"/>
      <c r="J292" s="224"/>
      <c r="K292" s="225"/>
      <c r="L292" s="225"/>
      <c r="M292" s="226"/>
      <c r="N292" s="226"/>
      <c r="O292" s="226"/>
      <c r="P292" s="226"/>
      <c r="Q292" s="63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30.75" customHeight="1">
      <c r="A293" s="1"/>
      <c r="B293" s="109"/>
      <c r="C293" s="14"/>
      <c r="D293" s="14"/>
      <c r="E293" s="63"/>
      <c r="F293" s="63"/>
      <c r="G293" s="2"/>
      <c r="H293" s="224"/>
      <c r="I293" s="224"/>
      <c r="J293" s="224"/>
      <c r="K293" s="225"/>
      <c r="L293" s="225"/>
      <c r="M293" s="226"/>
      <c r="N293" s="226"/>
      <c r="O293" s="226"/>
      <c r="P293" s="226"/>
      <c r="Q293" s="63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30.75" customHeight="1">
      <c r="A294" s="1"/>
      <c r="B294" s="109"/>
      <c r="C294" s="14"/>
      <c r="D294" s="14"/>
      <c r="E294" s="63"/>
      <c r="F294" s="63"/>
      <c r="G294" s="2"/>
      <c r="H294" s="224"/>
      <c r="I294" s="224"/>
      <c r="J294" s="224"/>
      <c r="K294" s="225"/>
      <c r="L294" s="225"/>
      <c r="M294" s="226"/>
      <c r="N294" s="226"/>
      <c r="O294" s="226"/>
      <c r="P294" s="226"/>
      <c r="Q294" s="63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30.75" customHeight="1">
      <c r="A295" s="1"/>
      <c r="B295" s="109"/>
      <c r="C295" s="14"/>
      <c r="D295" s="14"/>
      <c r="E295" s="63"/>
      <c r="F295" s="63"/>
      <c r="G295" s="2"/>
      <c r="H295" s="224"/>
      <c r="I295" s="224"/>
      <c r="J295" s="224"/>
      <c r="K295" s="225"/>
      <c r="L295" s="225"/>
      <c r="M295" s="226"/>
      <c r="N295" s="226"/>
      <c r="O295" s="226"/>
      <c r="P295" s="226"/>
      <c r="Q295" s="63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30.75" customHeight="1">
      <c r="A296" s="1"/>
      <c r="B296" s="109"/>
      <c r="C296" s="14"/>
      <c r="D296" s="14"/>
      <c r="E296" s="63"/>
      <c r="F296" s="63"/>
      <c r="G296" s="2"/>
      <c r="H296" s="224"/>
      <c r="I296" s="224"/>
      <c r="J296" s="224"/>
      <c r="K296" s="225"/>
      <c r="L296" s="225"/>
      <c r="M296" s="226"/>
      <c r="N296" s="226"/>
      <c r="O296" s="226"/>
      <c r="P296" s="226"/>
      <c r="Q296" s="63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30.75" customHeight="1">
      <c r="A297" s="1"/>
      <c r="B297" s="109"/>
      <c r="C297" s="14"/>
      <c r="D297" s="14"/>
      <c r="E297" s="63"/>
      <c r="F297" s="63"/>
      <c r="G297" s="2"/>
      <c r="H297" s="224"/>
      <c r="I297" s="224"/>
      <c r="J297" s="224"/>
      <c r="K297" s="225"/>
      <c r="L297" s="225"/>
      <c r="M297" s="226"/>
      <c r="N297" s="226"/>
      <c r="O297" s="226"/>
      <c r="P297" s="226"/>
      <c r="Q297" s="63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30.75" customHeight="1">
      <c r="A298" s="1"/>
      <c r="B298" s="109"/>
      <c r="C298" s="14"/>
      <c r="D298" s="14"/>
      <c r="E298" s="63"/>
      <c r="F298" s="63"/>
      <c r="G298" s="2"/>
      <c r="H298" s="224"/>
      <c r="I298" s="224"/>
      <c r="J298" s="224"/>
      <c r="K298" s="225"/>
      <c r="L298" s="225"/>
      <c r="M298" s="226"/>
      <c r="N298" s="226"/>
      <c r="O298" s="226"/>
      <c r="P298" s="226"/>
      <c r="Q298" s="63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30.75" customHeight="1">
      <c r="A299" s="1"/>
      <c r="B299" s="109"/>
      <c r="C299" s="14"/>
      <c r="D299" s="14"/>
      <c r="E299" s="63"/>
      <c r="F299" s="63"/>
      <c r="G299" s="2"/>
      <c r="H299" s="224"/>
      <c r="I299" s="224"/>
      <c r="J299" s="224"/>
      <c r="K299" s="225"/>
      <c r="L299" s="225"/>
      <c r="M299" s="226"/>
      <c r="N299" s="226"/>
      <c r="O299" s="226"/>
      <c r="P299" s="226"/>
      <c r="Q299" s="63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30.75" customHeight="1">
      <c r="A300" s="1"/>
      <c r="B300" s="109"/>
      <c r="C300" s="14"/>
      <c r="D300" s="14"/>
      <c r="E300" s="63"/>
      <c r="F300" s="63"/>
      <c r="G300" s="2"/>
      <c r="H300" s="224"/>
      <c r="I300" s="224"/>
      <c r="J300" s="224"/>
      <c r="K300" s="225"/>
      <c r="L300" s="225"/>
      <c r="M300" s="226"/>
      <c r="N300" s="226"/>
      <c r="O300" s="226"/>
      <c r="P300" s="226"/>
      <c r="Q300" s="63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30.75" customHeight="1">
      <c r="A301" s="1"/>
      <c r="B301" s="109"/>
      <c r="C301" s="14"/>
      <c r="D301" s="14"/>
      <c r="E301" s="63"/>
      <c r="F301" s="63"/>
      <c r="G301" s="2"/>
      <c r="H301" s="224"/>
      <c r="I301" s="224"/>
      <c r="J301" s="224"/>
      <c r="K301" s="225"/>
      <c r="L301" s="225"/>
      <c r="M301" s="226"/>
      <c r="N301" s="226"/>
      <c r="O301" s="226"/>
      <c r="P301" s="226"/>
      <c r="Q301" s="63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30.75" customHeight="1">
      <c r="A302" s="1"/>
      <c r="B302" s="109"/>
      <c r="C302" s="14"/>
      <c r="D302" s="14"/>
      <c r="E302" s="63"/>
      <c r="F302" s="63"/>
      <c r="G302" s="2"/>
      <c r="H302" s="224"/>
      <c r="I302" s="224"/>
      <c r="J302" s="224"/>
      <c r="K302" s="225"/>
      <c r="L302" s="225"/>
      <c r="M302" s="226"/>
      <c r="N302" s="226"/>
      <c r="O302" s="226"/>
      <c r="P302" s="226"/>
      <c r="Q302" s="63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30.75" customHeight="1">
      <c r="A303" s="1"/>
      <c r="B303" s="109"/>
      <c r="C303" s="14"/>
      <c r="D303" s="14"/>
      <c r="E303" s="63"/>
      <c r="F303" s="63"/>
      <c r="G303" s="2"/>
      <c r="H303" s="224"/>
      <c r="I303" s="224"/>
      <c r="J303" s="224"/>
      <c r="K303" s="225"/>
      <c r="L303" s="225"/>
      <c r="M303" s="226"/>
      <c r="N303" s="226"/>
      <c r="O303" s="226"/>
      <c r="P303" s="226"/>
      <c r="Q303" s="63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30.75" customHeight="1">
      <c r="A304" s="1"/>
      <c r="B304" s="109"/>
      <c r="C304" s="14"/>
      <c r="D304" s="14"/>
      <c r="E304" s="63"/>
      <c r="F304" s="63"/>
      <c r="G304" s="2"/>
      <c r="H304" s="224"/>
      <c r="I304" s="224"/>
      <c r="J304" s="224"/>
      <c r="K304" s="225"/>
      <c r="L304" s="225"/>
      <c r="M304" s="226"/>
      <c r="N304" s="226"/>
      <c r="O304" s="226"/>
      <c r="P304" s="226"/>
      <c r="Q304" s="63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30.75" customHeight="1">
      <c r="A305" s="1"/>
      <c r="B305" s="109"/>
      <c r="C305" s="14"/>
      <c r="D305" s="14"/>
      <c r="E305" s="63"/>
      <c r="F305" s="63"/>
      <c r="G305" s="2"/>
      <c r="H305" s="224"/>
      <c r="I305" s="224"/>
      <c r="J305" s="224"/>
      <c r="K305" s="225"/>
      <c r="L305" s="225"/>
      <c r="M305" s="226"/>
      <c r="N305" s="226"/>
      <c r="O305" s="226"/>
      <c r="P305" s="226"/>
      <c r="Q305" s="63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30.75" customHeight="1">
      <c r="A306" s="1"/>
      <c r="B306" s="109"/>
      <c r="C306" s="14"/>
      <c r="D306" s="14"/>
      <c r="E306" s="63"/>
      <c r="F306" s="63"/>
      <c r="G306" s="2"/>
      <c r="H306" s="224"/>
      <c r="I306" s="224"/>
      <c r="J306" s="224"/>
      <c r="K306" s="225"/>
      <c r="L306" s="225"/>
      <c r="M306" s="226"/>
      <c r="N306" s="226"/>
      <c r="O306" s="226"/>
      <c r="P306" s="226"/>
      <c r="Q306" s="63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30.75" customHeight="1">
      <c r="A307" s="1"/>
      <c r="B307" s="109"/>
      <c r="C307" s="14"/>
      <c r="D307" s="14"/>
      <c r="E307" s="63"/>
      <c r="F307" s="63"/>
      <c r="G307" s="2"/>
      <c r="H307" s="224"/>
      <c r="I307" s="224"/>
      <c r="J307" s="224"/>
      <c r="K307" s="225"/>
      <c r="L307" s="225"/>
      <c r="M307" s="226"/>
      <c r="N307" s="226"/>
      <c r="O307" s="226"/>
      <c r="P307" s="226"/>
      <c r="Q307" s="63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30.75" customHeight="1">
      <c r="A308" s="1"/>
      <c r="B308" s="109"/>
      <c r="C308" s="14"/>
      <c r="D308" s="14"/>
      <c r="E308" s="63"/>
      <c r="F308" s="63"/>
      <c r="G308" s="2"/>
      <c r="H308" s="224"/>
      <c r="I308" s="224"/>
      <c r="J308" s="224"/>
      <c r="K308" s="225"/>
      <c r="L308" s="225"/>
      <c r="M308" s="226"/>
      <c r="N308" s="226"/>
      <c r="O308" s="226"/>
      <c r="P308" s="226"/>
      <c r="Q308" s="63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30.75" customHeight="1">
      <c r="A309" s="1"/>
      <c r="B309" s="109"/>
      <c r="C309" s="14"/>
      <c r="D309" s="14"/>
      <c r="E309" s="63"/>
      <c r="F309" s="63"/>
      <c r="G309" s="2"/>
      <c r="H309" s="224"/>
      <c r="I309" s="224"/>
      <c r="J309" s="224"/>
      <c r="K309" s="225"/>
      <c r="L309" s="225"/>
      <c r="M309" s="226"/>
      <c r="N309" s="226"/>
      <c r="O309" s="226"/>
      <c r="P309" s="226"/>
      <c r="Q309" s="63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30.75" customHeight="1">
      <c r="A310" s="1"/>
      <c r="B310" s="109"/>
      <c r="C310" s="14"/>
      <c r="D310" s="14"/>
      <c r="E310" s="63"/>
      <c r="F310" s="63"/>
      <c r="G310" s="2"/>
      <c r="H310" s="224"/>
      <c r="I310" s="224"/>
      <c r="J310" s="224"/>
      <c r="K310" s="225"/>
      <c r="L310" s="225"/>
      <c r="M310" s="226"/>
      <c r="N310" s="226"/>
      <c r="O310" s="226"/>
      <c r="P310" s="226"/>
      <c r="Q310" s="63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30.75" customHeight="1">
      <c r="A311" s="1"/>
      <c r="B311" s="109"/>
      <c r="C311" s="14"/>
      <c r="D311" s="14"/>
      <c r="E311" s="63"/>
      <c r="F311" s="63"/>
      <c r="G311" s="2"/>
      <c r="H311" s="224"/>
      <c r="I311" s="224"/>
      <c r="J311" s="224"/>
      <c r="K311" s="225"/>
      <c r="L311" s="225"/>
      <c r="M311" s="226"/>
      <c r="N311" s="226"/>
      <c r="O311" s="226"/>
      <c r="P311" s="226"/>
      <c r="Q311" s="63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30.75" customHeight="1">
      <c r="A312" s="1"/>
      <c r="B312" s="109"/>
      <c r="C312" s="14"/>
      <c r="D312" s="14"/>
      <c r="E312" s="63"/>
      <c r="F312" s="63"/>
      <c r="G312" s="2"/>
      <c r="H312" s="224"/>
      <c r="I312" s="224"/>
      <c r="J312" s="224"/>
      <c r="K312" s="225"/>
      <c r="L312" s="225"/>
      <c r="M312" s="226"/>
      <c r="N312" s="226"/>
      <c r="O312" s="226"/>
      <c r="P312" s="226"/>
      <c r="Q312" s="63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30.75" customHeight="1">
      <c r="A313" s="1"/>
      <c r="B313" s="109"/>
      <c r="C313" s="14"/>
      <c r="D313" s="14"/>
      <c r="E313" s="63"/>
      <c r="F313" s="63"/>
      <c r="G313" s="2"/>
      <c r="H313" s="224"/>
      <c r="I313" s="224"/>
      <c r="J313" s="224"/>
      <c r="K313" s="225"/>
      <c r="L313" s="225"/>
      <c r="M313" s="226"/>
      <c r="N313" s="226"/>
      <c r="O313" s="226"/>
      <c r="P313" s="226"/>
      <c r="Q313" s="63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30.75" customHeight="1">
      <c r="A314" s="1"/>
      <c r="B314" s="109"/>
      <c r="C314" s="14"/>
      <c r="D314" s="14"/>
      <c r="E314" s="63"/>
      <c r="F314" s="63"/>
      <c r="G314" s="2"/>
      <c r="H314" s="224"/>
      <c r="I314" s="224"/>
      <c r="J314" s="224"/>
      <c r="K314" s="225"/>
      <c r="L314" s="225"/>
      <c r="M314" s="226"/>
      <c r="N314" s="226"/>
      <c r="O314" s="226"/>
      <c r="P314" s="226"/>
      <c r="Q314" s="63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30.75" customHeight="1">
      <c r="A315" s="1"/>
      <c r="B315" s="109"/>
      <c r="C315" s="14"/>
      <c r="D315" s="14"/>
      <c r="E315" s="63"/>
      <c r="F315" s="63"/>
      <c r="G315" s="2"/>
      <c r="H315" s="224"/>
      <c r="I315" s="224"/>
      <c r="J315" s="224"/>
      <c r="K315" s="225"/>
      <c r="L315" s="225"/>
      <c r="M315" s="226"/>
      <c r="N315" s="226"/>
      <c r="O315" s="226"/>
      <c r="P315" s="226"/>
      <c r="Q315" s="63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30.75" customHeight="1">
      <c r="A316" s="1"/>
      <c r="B316" s="109"/>
      <c r="C316" s="14"/>
      <c r="D316" s="14"/>
      <c r="E316" s="63"/>
      <c r="F316" s="63"/>
      <c r="G316" s="2"/>
      <c r="H316" s="224"/>
      <c r="I316" s="224"/>
      <c r="J316" s="224"/>
      <c r="K316" s="225"/>
      <c r="L316" s="225"/>
      <c r="M316" s="226"/>
      <c r="N316" s="226"/>
      <c r="O316" s="226"/>
      <c r="P316" s="226"/>
      <c r="Q316" s="63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30.75" customHeight="1">
      <c r="A317" s="1"/>
      <c r="B317" s="109"/>
      <c r="C317" s="14"/>
      <c r="D317" s="14"/>
      <c r="E317" s="63"/>
      <c r="F317" s="63"/>
      <c r="G317" s="2"/>
      <c r="H317" s="224"/>
      <c r="I317" s="224"/>
      <c r="J317" s="224"/>
      <c r="K317" s="225"/>
      <c r="L317" s="225"/>
      <c r="M317" s="226"/>
      <c r="N317" s="226"/>
      <c r="O317" s="226"/>
      <c r="P317" s="226"/>
      <c r="Q317" s="63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30.75" customHeight="1">
      <c r="A318" s="1"/>
      <c r="B318" s="109"/>
      <c r="C318" s="14"/>
      <c r="D318" s="14"/>
      <c r="E318" s="63"/>
      <c r="F318" s="63"/>
      <c r="G318" s="2"/>
      <c r="H318" s="224"/>
      <c r="I318" s="224"/>
      <c r="J318" s="224"/>
      <c r="K318" s="225"/>
      <c r="L318" s="225"/>
      <c r="M318" s="226"/>
      <c r="N318" s="226"/>
      <c r="O318" s="226"/>
      <c r="P318" s="226"/>
      <c r="Q318" s="63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30.75" customHeight="1">
      <c r="A319" s="1"/>
      <c r="B319" s="109"/>
      <c r="C319" s="14"/>
      <c r="D319" s="14"/>
      <c r="E319" s="63"/>
      <c r="F319" s="63"/>
      <c r="G319" s="2"/>
      <c r="H319" s="224"/>
      <c r="I319" s="224"/>
      <c r="J319" s="224"/>
      <c r="K319" s="225"/>
      <c r="L319" s="225"/>
      <c r="M319" s="226"/>
      <c r="N319" s="226"/>
      <c r="O319" s="226"/>
      <c r="P319" s="226"/>
      <c r="Q319" s="63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30.75" customHeight="1">
      <c r="A320" s="1"/>
      <c r="B320" s="109"/>
      <c r="C320" s="14"/>
      <c r="D320" s="14"/>
      <c r="E320" s="63"/>
      <c r="F320" s="63"/>
      <c r="G320" s="2"/>
      <c r="H320" s="224"/>
      <c r="I320" s="224"/>
      <c r="J320" s="224"/>
      <c r="K320" s="225"/>
      <c r="L320" s="225"/>
      <c r="M320" s="226"/>
      <c r="N320" s="226"/>
      <c r="O320" s="226"/>
      <c r="P320" s="226"/>
      <c r="Q320" s="63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30.75" customHeight="1">
      <c r="A321" s="1"/>
      <c r="B321" s="109"/>
      <c r="C321" s="14"/>
      <c r="D321" s="14"/>
      <c r="E321" s="63"/>
      <c r="F321" s="63"/>
      <c r="G321" s="2"/>
      <c r="H321" s="224"/>
      <c r="I321" s="224"/>
      <c r="J321" s="224"/>
      <c r="K321" s="225"/>
      <c r="L321" s="225"/>
      <c r="M321" s="226"/>
      <c r="N321" s="226"/>
      <c r="O321" s="226"/>
      <c r="P321" s="226"/>
      <c r="Q321" s="63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30.75" customHeight="1">
      <c r="A322" s="1"/>
      <c r="B322" s="109"/>
      <c r="C322" s="14"/>
      <c r="D322" s="14"/>
      <c r="E322" s="63"/>
      <c r="F322" s="63"/>
      <c r="G322" s="2"/>
      <c r="H322" s="224"/>
      <c r="I322" s="224"/>
      <c r="J322" s="224"/>
      <c r="K322" s="225"/>
      <c r="L322" s="225"/>
      <c r="M322" s="226"/>
      <c r="N322" s="226"/>
      <c r="O322" s="226"/>
      <c r="P322" s="226"/>
      <c r="Q322" s="63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30.75" customHeight="1">
      <c r="A323" s="1"/>
      <c r="B323" s="109"/>
      <c r="C323" s="14"/>
      <c r="D323" s="14"/>
      <c r="E323" s="63"/>
      <c r="F323" s="63"/>
      <c r="G323" s="2"/>
      <c r="H323" s="224"/>
      <c r="I323" s="224"/>
      <c r="J323" s="224"/>
      <c r="K323" s="225"/>
      <c r="L323" s="225"/>
      <c r="M323" s="226"/>
      <c r="N323" s="226"/>
      <c r="O323" s="226"/>
      <c r="P323" s="226"/>
      <c r="Q323" s="63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30.75" customHeight="1">
      <c r="A324" s="1"/>
      <c r="B324" s="109"/>
      <c r="C324" s="14"/>
      <c r="D324" s="14"/>
      <c r="E324" s="63"/>
      <c r="F324" s="63"/>
      <c r="G324" s="2"/>
      <c r="H324" s="224"/>
      <c r="I324" s="224"/>
      <c r="J324" s="224"/>
      <c r="K324" s="225"/>
      <c r="L324" s="225"/>
      <c r="M324" s="226"/>
      <c r="N324" s="226"/>
      <c r="O324" s="226"/>
      <c r="P324" s="226"/>
      <c r="Q324" s="63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30.75" customHeight="1">
      <c r="A325" s="1"/>
      <c r="B325" s="109"/>
      <c r="C325" s="14"/>
      <c r="D325" s="14"/>
      <c r="E325" s="63"/>
      <c r="F325" s="63"/>
      <c r="G325" s="2"/>
      <c r="H325" s="224"/>
      <c r="I325" s="224"/>
      <c r="J325" s="224"/>
      <c r="K325" s="225"/>
      <c r="L325" s="225"/>
      <c r="M325" s="226"/>
      <c r="N325" s="226"/>
      <c r="O325" s="226"/>
      <c r="P325" s="226"/>
      <c r="Q325" s="63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30.75" customHeight="1">
      <c r="A326" s="1"/>
      <c r="B326" s="109"/>
      <c r="C326" s="14"/>
      <c r="D326" s="14"/>
      <c r="E326" s="63"/>
      <c r="F326" s="63"/>
      <c r="G326" s="2"/>
      <c r="H326" s="224"/>
      <c r="I326" s="224"/>
      <c r="J326" s="224"/>
      <c r="K326" s="225"/>
      <c r="L326" s="225"/>
      <c r="M326" s="226"/>
      <c r="N326" s="226"/>
      <c r="O326" s="226"/>
      <c r="P326" s="226"/>
      <c r="Q326" s="63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30.75" customHeight="1">
      <c r="A327" s="1"/>
      <c r="B327" s="109"/>
      <c r="C327" s="14"/>
      <c r="D327" s="14"/>
      <c r="E327" s="63"/>
      <c r="F327" s="63"/>
      <c r="G327" s="2"/>
      <c r="H327" s="224"/>
      <c r="I327" s="224"/>
      <c r="J327" s="224"/>
      <c r="K327" s="225"/>
      <c r="L327" s="225"/>
      <c r="M327" s="226"/>
      <c r="N327" s="226"/>
      <c r="O327" s="226"/>
      <c r="P327" s="226"/>
      <c r="Q327" s="63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30.75" customHeight="1">
      <c r="A328" s="1"/>
      <c r="B328" s="109"/>
      <c r="C328" s="14"/>
      <c r="D328" s="14"/>
      <c r="E328" s="63"/>
      <c r="F328" s="63"/>
      <c r="G328" s="2"/>
      <c r="H328" s="224"/>
      <c r="I328" s="224"/>
      <c r="J328" s="224"/>
      <c r="K328" s="225"/>
      <c r="L328" s="225"/>
      <c r="M328" s="226"/>
      <c r="N328" s="226"/>
      <c r="O328" s="226"/>
      <c r="P328" s="226"/>
      <c r="Q328" s="63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30.75" customHeight="1">
      <c r="A329" s="1"/>
      <c r="B329" s="109"/>
      <c r="C329" s="14"/>
      <c r="D329" s="14"/>
      <c r="E329" s="63"/>
      <c r="F329" s="63"/>
      <c r="G329" s="2"/>
      <c r="H329" s="224"/>
      <c r="I329" s="224"/>
      <c r="J329" s="224"/>
      <c r="K329" s="225"/>
      <c r="L329" s="225"/>
      <c r="M329" s="226"/>
      <c r="N329" s="226"/>
      <c r="O329" s="226"/>
      <c r="P329" s="226"/>
      <c r="Q329" s="63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30.75" customHeight="1">
      <c r="A330" s="1"/>
      <c r="B330" s="109"/>
      <c r="C330" s="14"/>
      <c r="D330" s="14"/>
      <c r="E330" s="63"/>
      <c r="F330" s="63"/>
      <c r="G330" s="2"/>
      <c r="H330" s="224"/>
      <c r="I330" s="224"/>
      <c r="J330" s="224"/>
      <c r="K330" s="225"/>
      <c r="L330" s="225"/>
      <c r="M330" s="226"/>
      <c r="N330" s="226"/>
      <c r="O330" s="226"/>
      <c r="P330" s="226"/>
      <c r="Q330" s="63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30.75" customHeight="1">
      <c r="A331" s="1"/>
      <c r="B331" s="109"/>
      <c r="C331" s="14"/>
      <c r="D331" s="14"/>
      <c r="E331" s="63"/>
      <c r="F331" s="63"/>
      <c r="G331" s="2"/>
      <c r="H331" s="224"/>
      <c r="I331" s="224"/>
      <c r="J331" s="224"/>
      <c r="K331" s="225"/>
      <c r="L331" s="225"/>
      <c r="M331" s="226"/>
      <c r="N331" s="226"/>
      <c r="O331" s="226"/>
      <c r="P331" s="226"/>
      <c r="Q331" s="63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30.75" customHeight="1">
      <c r="A332" s="1"/>
      <c r="B332" s="109"/>
      <c r="C332" s="14"/>
      <c r="D332" s="14"/>
      <c r="E332" s="63"/>
      <c r="F332" s="63"/>
      <c r="G332" s="2"/>
      <c r="H332" s="224"/>
      <c r="I332" s="224"/>
      <c r="J332" s="224"/>
      <c r="K332" s="225"/>
      <c r="L332" s="225"/>
      <c r="M332" s="226"/>
      <c r="N332" s="226"/>
      <c r="O332" s="226"/>
      <c r="P332" s="226"/>
      <c r="Q332" s="63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30.75" customHeight="1">
      <c r="A333" s="1"/>
      <c r="B333" s="109"/>
      <c r="C333" s="14"/>
      <c r="D333" s="14"/>
      <c r="E333" s="63"/>
      <c r="F333" s="63"/>
      <c r="G333" s="2"/>
      <c r="H333" s="224"/>
      <c r="I333" s="224"/>
      <c r="J333" s="224"/>
      <c r="K333" s="225"/>
      <c r="L333" s="225"/>
      <c r="M333" s="226"/>
      <c r="N333" s="226"/>
      <c r="O333" s="226"/>
      <c r="P333" s="226"/>
      <c r="Q333" s="63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30.75" customHeight="1">
      <c r="A334" s="1"/>
      <c r="B334" s="109"/>
      <c r="C334" s="14"/>
      <c r="D334" s="14"/>
      <c r="E334" s="63"/>
      <c r="F334" s="63"/>
      <c r="G334" s="2"/>
      <c r="H334" s="224"/>
      <c r="I334" s="224"/>
      <c r="J334" s="224"/>
      <c r="K334" s="225"/>
      <c r="L334" s="225"/>
      <c r="M334" s="226"/>
      <c r="N334" s="226"/>
      <c r="O334" s="226"/>
      <c r="P334" s="226"/>
      <c r="Q334" s="63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30.75" customHeight="1">
      <c r="A335" s="1"/>
      <c r="B335" s="109"/>
      <c r="C335" s="14"/>
      <c r="D335" s="14"/>
      <c r="E335" s="63"/>
      <c r="F335" s="63"/>
      <c r="G335" s="2"/>
      <c r="H335" s="224"/>
      <c r="I335" s="224"/>
      <c r="J335" s="224"/>
      <c r="K335" s="225"/>
      <c r="L335" s="225"/>
      <c r="M335" s="226"/>
      <c r="N335" s="226"/>
      <c r="O335" s="226"/>
      <c r="P335" s="226"/>
      <c r="Q335" s="63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30.75" customHeight="1">
      <c r="A336" s="1"/>
      <c r="B336" s="109"/>
      <c r="C336" s="14"/>
      <c r="D336" s="14"/>
      <c r="E336" s="63"/>
      <c r="F336" s="63"/>
      <c r="G336" s="2"/>
      <c r="H336" s="224"/>
      <c r="I336" s="224"/>
      <c r="J336" s="224"/>
      <c r="K336" s="225"/>
      <c r="L336" s="225"/>
      <c r="M336" s="226"/>
      <c r="N336" s="226"/>
      <c r="O336" s="226"/>
      <c r="P336" s="226"/>
      <c r="Q336" s="63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30.75" customHeight="1">
      <c r="A337" s="1"/>
      <c r="B337" s="109"/>
      <c r="C337" s="14"/>
      <c r="D337" s="14"/>
      <c r="E337" s="63"/>
      <c r="F337" s="63"/>
      <c r="G337" s="2"/>
      <c r="H337" s="224"/>
      <c r="I337" s="224"/>
      <c r="J337" s="224"/>
      <c r="K337" s="225"/>
      <c r="L337" s="225"/>
      <c r="M337" s="226"/>
      <c r="N337" s="226"/>
      <c r="O337" s="226"/>
      <c r="P337" s="226"/>
      <c r="Q337" s="63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30.75" customHeight="1">
      <c r="A338" s="1"/>
      <c r="B338" s="109"/>
      <c r="C338" s="14"/>
      <c r="D338" s="14"/>
      <c r="E338" s="63"/>
      <c r="F338" s="63"/>
      <c r="G338" s="2"/>
      <c r="H338" s="224"/>
      <c r="I338" s="224"/>
      <c r="J338" s="224"/>
      <c r="K338" s="225"/>
      <c r="L338" s="225"/>
      <c r="M338" s="226"/>
      <c r="N338" s="226"/>
      <c r="O338" s="226"/>
      <c r="P338" s="226"/>
      <c r="Q338" s="63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30.75" customHeight="1">
      <c r="A339" s="1"/>
      <c r="B339" s="109"/>
      <c r="C339" s="14"/>
      <c r="D339" s="14"/>
      <c r="E339" s="63"/>
      <c r="F339" s="63"/>
      <c r="G339" s="2"/>
      <c r="H339" s="224"/>
      <c r="I339" s="224"/>
      <c r="J339" s="224"/>
      <c r="K339" s="225"/>
      <c r="L339" s="225"/>
      <c r="M339" s="226"/>
      <c r="N339" s="226"/>
      <c r="O339" s="226"/>
      <c r="P339" s="226"/>
      <c r="Q339" s="63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30.75" customHeight="1">
      <c r="A340" s="1"/>
      <c r="B340" s="109"/>
      <c r="C340" s="14"/>
      <c r="D340" s="14"/>
      <c r="E340" s="63"/>
      <c r="F340" s="63"/>
      <c r="G340" s="2"/>
      <c r="H340" s="224"/>
      <c r="I340" s="224"/>
      <c r="J340" s="224"/>
      <c r="K340" s="225"/>
      <c r="L340" s="225"/>
      <c r="M340" s="226"/>
      <c r="N340" s="226"/>
      <c r="O340" s="226"/>
      <c r="P340" s="226"/>
      <c r="Q340" s="63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30.75" customHeight="1">
      <c r="A341" s="1"/>
      <c r="B341" s="109"/>
      <c r="C341" s="14"/>
      <c r="D341" s="14"/>
      <c r="E341" s="63"/>
      <c r="F341" s="63"/>
      <c r="G341" s="2"/>
      <c r="H341" s="224"/>
      <c r="I341" s="224"/>
      <c r="J341" s="224"/>
      <c r="K341" s="225"/>
      <c r="L341" s="225"/>
      <c r="M341" s="226"/>
      <c r="N341" s="226"/>
      <c r="O341" s="226"/>
      <c r="P341" s="226"/>
      <c r="Q341" s="63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30.75" customHeight="1">
      <c r="A342" s="1"/>
      <c r="B342" s="109"/>
      <c r="C342" s="14"/>
      <c r="D342" s="14"/>
      <c r="E342" s="63"/>
      <c r="F342" s="63"/>
      <c r="G342" s="2"/>
      <c r="H342" s="224"/>
      <c r="I342" s="224"/>
      <c r="J342" s="224"/>
      <c r="K342" s="225"/>
      <c r="L342" s="225"/>
      <c r="M342" s="226"/>
      <c r="N342" s="226"/>
      <c r="O342" s="226"/>
      <c r="P342" s="226"/>
      <c r="Q342" s="63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30.75" customHeight="1">
      <c r="A343" s="1"/>
      <c r="B343" s="109"/>
      <c r="C343" s="14"/>
      <c r="D343" s="14"/>
      <c r="E343" s="63"/>
      <c r="F343" s="63"/>
      <c r="G343" s="2"/>
      <c r="H343" s="224"/>
      <c r="I343" s="224"/>
      <c r="J343" s="224"/>
      <c r="K343" s="225"/>
      <c r="L343" s="225"/>
      <c r="M343" s="226"/>
      <c r="N343" s="226"/>
      <c r="O343" s="226"/>
      <c r="P343" s="226"/>
      <c r="Q343" s="63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30.75" customHeight="1">
      <c r="A344" s="1"/>
      <c r="B344" s="109"/>
      <c r="C344" s="14"/>
      <c r="D344" s="14"/>
      <c r="E344" s="63"/>
      <c r="F344" s="63"/>
      <c r="G344" s="2"/>
      <c r="H344" s="224"/>
      <c r="I344" s="224"/>
      <c r="J344" s="224"/>
      <c r="K344" s="225"/>
      <c r="L344" s="225"/>
      <c r="M344" s="226"/>
      <c r="N344" s="226"/>
      <c r="O344" s="226"/>
      <c r="P344" s="226"/>
      <c r="Q344" s="63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30.75" customHeight="1">
      <c r="A345" s="1"/>
      <c r="B345" s="109"/>
      <c r="C345" s="14"/>
      <c r="D345" s="14"/>
      <c r="E345" s="63"/>
      <c r="F345" s="63"/>
      <c r="G345" s="2"/>
      <c r="H345" s="224"/>
      <c r="I345" s="224"/>
      <c r="J345" s="224"/>
      <c r="K345" s="225"/>
      <c r="L345" s="225"/>
      <c r="M345" s="226"/>
      <c r="N345" s="226"/>
      <c r="O345" s="226"/>
      <c r="P345" s="226"/>
      <c r="Q345" s="63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30.75" customHeight="1">
      <c r="A346" s="1"/>
      <c r="B346" s="109"/>
      <c r="C346" s="14"/>
      <c r="D346" s="14"/>
      <c r="E346" s="63"/>
      <c r="F346" s="63"/>
      <c r="G346" s="2"/>
      <c r="H346" s="224"/>
      <c r="I346" s="224"/>
      <c r="J346" s="224"/>
      <c r="K346" s="225"/>
      <c r="L346" s="225"/>
      <c r="M346" s="226"/>
      <c r="N346" s="226"/>
      <c r="O346" s="226"/>
      <c r="P346" s="226"/>
      <c r="Q346" s="63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30.75" customHeight="1">
      <c r="A347" s="1"/>
      <c r="B347" s="109"/>
      <c r="C347" s="14"/>
      <c r="D347" s="14"/>
      <c r="E347" s="63"/>
      <c r="F347" s="63"/>
      <c r="G347" s="2"/>
      <c r="H347" s="224"/>
      <c r="I347" s="224"/>
      <c r="J347" s="224"/>
      <c r="K347" s="225"/>
      <c r="L347" s="225"/>
      <c r="M347" s="226"/>
      <c r="N347" s="226"/>
      <c r="O347" s="226"/>
      <c r="P347" s="226"/>
      <c r="Q347" s="63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30.75" customHeight="1">
      <c r="A348" s="1"/>
      <c r="B348" s="109"/>
      <c r="C348" s="14"/>
      <c r="D348" s="14"/>
      <c r="E348" s="63"/>
      <c r="F348" s="63"/>
      <c r="G348" s="2"/>
      <c r="H348" s="224"/>
      <c r="I348" s="224"/>
      <c r="J348" s="224"/>
      <c r="K348" s="225"/>
      <c r="L348" s="225"/>
      <c r="M348" s="226"/>
      <c r="N348" s="226"/>
      <c r="O348" s="226"/>
      <c r="P348" s="226"/>
      <c r="Q348" s="63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30.75" customHeight="1">
      <c r="A349" s="1"/>
      <c r="B349" s="109"/>
      <c r="C349" s="14"/>
      <c r="D349" s="14"/>
      <c r="E349" s="63"/>
      <c r="F349" s="63"/>
      <c r="G349" s="2"/>
      <c r="H349" s="224"/>
      <c r="I349" s="224"/>
      <c r="J349" s="224"/>
      <c r="K349" s="225"/>
      <c r="L349" s="225"/>
      <c r="M349" s="226"/>
      <c r="N349" s="226"/>
      <c r="O349" s="226"/>
      <c r="P349" s="226"/>
      <c r="Q349" s="63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30.75" customHeight="1">
      <c r="A350" s="1"/>
      <c r="B350" s="109"/>
      <c r="C350" s="14"/>
      <c r="D350" s="14"/>
      <c r="E350" s="63"/>
      <c r="F350" s="63"/>
      <c r="G350" s="2"/>
      <c r="H350" s="224"/>
      <c r="I350" s="224"/>
      <c r="J350" s="224"/>
      <c r="K350" s="225"/>
      <c r="L350" s="225"/>
      <c r="M350" s="226"/>
      <c r="N350" s="226"/>
      <c r="O350" s="226"/>
      <c r="P350" s="226"/>
      <c r="Q350" s="63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30.75" customHeight="1">
      <c r="A351" s="1"/>
      <c r="B351" s="109"/>
      <c r="C351" s="14"/>
      <c r="D351" s="14"/>
      <c r="E351" s="63"/>
      <c r="F351" s="63"/>
      <c r="G351" s="2"/>
      <c r="H351" s="224"/>
      <c r="I351" s="224"/>
      <c r="J351" s="224"/>
      <c r="K351" s="225"/>
      <c r="L351" s="225"/>
      <c r="M351" s="226"/>
      <c r="N351" s="226"/>
      <c r="O351" s="226"/>
      <c r="P351" s="226"/>
      <c r="Q351" s="63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30.75" customHeight="1">
      <c r="A352" s="1"/>
      <c r="B352" s="109"/>
      <c r="C352" s="14"/>
      <c r="D352" s="14"/>
      <c r="E352" s="63"/>
      <c r="F352" s="63"/>
      <c r="G352" s="2"/>
      <c r="H352" s="224"/>
      <c r="I352" s="224"/>
      <c r="J352" s="224"/>
      <c r="K352" s="225"/>
      <c r="L352" s="225"/>
      <c r="M352" s="226"/>
      <c r="N352" s="226"/>
      <c r="O352" s="226"/>
      <c r="P352" s="226"/>
      <c r="Q352" s="63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30.75" customHeight="1">
      <c r="A353" s="1"/>
      <c r="B353" s="109"/>
      <c r="C353" s="14"/>
      <c r="D353" s="14"/>
      <c r="E353" s="63"/>
      <c r="F353" s="63"/>
      <c r="G353" s="2"/>
      <c r="H353" s="224"/>
      <c r="I353" s="224"/>
      <c r="J353" s="224"/>
      <c r="K353" s="225"/>
      <c r="L353" s="225"/>
      <c r="M353" s="226"/>
      <c r="N353" s="226"/>
      <c r="O353" s="226"/>
      <c r="P353" s="226"/>
      <c r="Q353" s="63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30.75" customHeight="1">
      <c r="A354" s="1"/>
      <c r="B354" s="109"/>
      <c r="C354" s="14"/>
      <c r="D354" s="14"/>
      <c r="E354" s="63"/>
      <c r="F354" s="63"/>
      <c r="G354" s="2"/>
      <c r="H354" s="224"/>
      <c r="I354" s="224"/>
      <c r="J354" s="224"/>
      <c r="K354" s="225"/>
      <c r="L354" s="225"/>
      <c r="M354" s="226"/>
      <c r="N354" s="226"/>
      <c r="O354" s="226"/>
      <c r="P354" s="226"/>
      <c r="Q354" s="63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30.75" customHeight="1">
      <c r="A355" s="1"/>
      <c r="B355" s="109"/>
      <c r="C355" s="14"/>
      <c r="D355" s="14"/>
      <c r="E355" s="63"/>
      <c r="F355" s="63"/>
      <c r="G355" s="2"/>
      <c r="H355" s="224"/>
      <c r="I355" s="224"/>
      <c r="J355" s="224"/>
      <c r="K355" s="225"/>
      <c r="L355" s="225"/>
      <c r="M355" s="226"/>
      <c r="N355" s="226"/>
      <c r="O355" s="226"/>
      <c r="P355" s="226"/>
      <c r="Q355" s="63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30.75" customHeight="1">
      <c r="A356" s="1"/>
      <c r="B356" s="109"/>
      <c r="C356" s="14"/>
      <c r="D356" s="14"/>
      <c r="E356" s="63"/>
      <c r="F356" s="63"/>
      <c r="G356" s="2"/>
      <c r="H356" s="224"/>
      <c r="I356" s="224"/>
      <c r="J356" s="224"/>
      <c r="K356" s="225"/>
      <c r="L356" s="225"/>
      <c r="M356" s="226"/>
      <c r="N356" s="226"/>
      <c r="O356" s="226"/>
      <c r="P356" s="226"/>
      <c r="Q356" s="63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30.75" customHeight="1">
      <c r="A357" s="1"/>
      <c r="B357" s="109"/>
      <c r="C357" s="14"/>
      <c r="D357" s="14"/>
      <c r="E357" s="63"/>
      <c r="F357" s="63"/>
      <c r="G357" s="2"/>
      <c r="H357" s="224"/>
      <c r="I357" s="224"/>
      <c r="J357" s="224"/>
      <c r="K357" s="225"/>
      <c r="L357" s="225"/>
      <c r="M357" s="226"/>
      <c r="N357" s="226"/>
      <c r="O357" s="226"/>
      <c r="P357" s="226"/>
      <c r="Q357" s="63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30.75" customHeight="1">
      <c r="A358" s="1"/>
      <c r="B358" s="109"/>
      <c r="C358" s="14"/>
      <c r="D358" s="14"/>
      <c r="E358" s="63"/>
      <c r="F358" s="63"/>
      <c r="G358" s="2"/>
      <c r="H358" s="224"/>
      <c r="I358" s="224"/>
      <c r="J358" s="224"/>
      <c r="K358" s="225"/>
      <c r="L358" s="225"/>
      <c r="M358" s="226"/>
      <c r="N358" s="226"/>
      <c r="O358" s="226"/>
      <c r="P358" s="226"/>
      <c r="Q358" s="63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30.75" customHeight="1">
      <c r="A359" s="1"/>
      <c r="B359" s="109"/>
      <c r="C359" s="14"/>
      <c r="D359" s="14"/>
      <c r="E359" s="63"/>
      <c r="F359" s="63"/>
      <c r="G359" s="2"/>
      <c r="H359" s="224"/>
      <c r="I359" s="224"/>
      <c r="J359" s="224"/>
      <c r="K359" s="225"/>
      <c r="L359" s="225"/>
      <c r="M359" s="226"/>
      <c r="N359" s="226"/>
      <c r="O359" s="226"/>
      <c r="P359" s="226"/>
      <c r="Q359" s="63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30.75" customHeight="1">
      <c r="A360" s="1"/>
      <c r="B360" s="109"/>
      <c r="C360" s="14"/>
      <c r="D360" s="14"/>
      <c r="E360" s="63"/>
      <c r="F360" s="63"/>
      <c r="G360" s="2"/>
      <c r="H360" s="224"/>
      <c r="I360" s="224"/>
      <c r="J360" s="224"/>
      <c r="K360" s="225"/>
      <c r="L360" s="225"/>
      <c r="M360" s="226"/>
      <c r="N360" s="226"/>
      <c r="O360" s="226"/>
      <c r="P360" s="226"/>
      <c r="Q360" s="63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30.75" customHeight="1">
      <c r="A361" s="1"/>
      <c r="B361" s="109"/>
      <c r="C361" s="14"/>
      <c r="D361" s="14"/>
      <c r="E361" s="63"/>
      <c r="F361" s="63"/>
      <c r="G361" s="2"/>
      <c r="H361" s="224"/>
      <c r="I361" s="224"/>
      <c r="J361" s="224"/>
      <c r="K361" s="225"/>
      <c r="L361" s="225"/>
      <c r="M361" s="226"/>
      <c r="N361" s="226"/>
      <c r="O361" s="226"/>
      <c r="P361" s="226"/>
      <c r="Q361" s="63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30.75" customHeight="1">
      <c r="A362" s="1"/>
      <c r="B362" s="109"/>
      <c r="C362" s="14"/>
      <c r="D362" s="14"/>
      <c r="E362" s="63"/>
      <c r="F362" s="63"/>
      <c r="G362" s="2"/>
      <c r="H362" s="224"/>
      <c r="I362" s="224"/>
      <c r="J362" s="224"/>
      <c r="K362" s="225"/>
      <c r="L362" s="225"/>
      <c r="M362" s="226"/>
      <c r="N362" s="226"/>
      <c r="O362" s="226"/>
      <c r="P362" s="226"/>
      <c r="Q362" s="63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30.75" customHeight="1">
      <c r="A363" s="1"/>
      <c r="B363" s="109"/>
      <c r="C363" s="14"/>
      <c r="D363" s="14"/>
      <c r="E363" s="63"/>
      <c r="F363" s="63"/>
      <c r="G363" s="2"/>
      <c r="H363" s="224"/>
      <c r="I363" s="224"/>
      <c r="J363" s="224"/>
      <c r="K363" s="225"/>
      <c r="L363" s="225"/>
      <c r="M363" s="226"/>
      <c r="N363" s="226"/>
      <c r="O363" s="226"/>
      <c r="P363" s="226"/>
      <c r="Q363" s="63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30.75" customHeight="1">
      <c r="A364" s="1"/>
      <c r="B364" s="109"/>
      <c r="C364" s="14"/>
      <c r="D364" s="14"/>
      <c r="E364" s="63"/>
      <c r="F364" s="63"/>
      <c r="G364" s="2"/>
      <c r="H364" s="224"/>
      <c r="I364" s="224"/>
      <c r="J364" s="224"/>
      <c r="K364" s="225"/>
      <c r="L364" s="225"/>
      <c r="M364" s="226"/>
      <c r="N364" s="226"/>
      <c r="O364" s="226"/>
      <c r="P364" s="226"/>
      <c r="Q364" s="63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30.75" customHeight="1">
      <c r="A365" s="1"/>
      <c r="B365" s="109"/>
      <c r="C365" s="14"/>
      <c r="D365" s="14"/>
      <c r="E365" s="63"/>
      <c r="F365" s="63"/>
      <c r="G365" s="2"/>
      <c r="H365" s="224"/>
      <c r="I365" s="224"/>
      <c r="J365" s="224"/>
      <c r="K365" s="225"/>
      <c r="L365" s="225"/>
      <c r="M365" s="226"/>
      <c r="N365" s="226"/>
      <c r="O365" s="226"/>
      <c r="P365" s="226"/>
      <c r="Q365" s="63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30.75" customHeight="1">
      <c r="A366" s="1"/>
      <c r="B366" s="109"/>
      <c r="C366" s="14"/>
      <c r="D366" s="14"/>
      <c r="E366" s="63"/>
      <c r="F366" s="63"/>
      <c r="G366" s="2"/>
      <c r="H366" s="224"/>
      <c r="I366" s="224"/>
      <c r="J366" s="224"/>
      <c r="K366" s="225"/>
      <c r="L366" s="225"/>
      <c r="M366" s="226"/>
      <c r="N366" s="226"/>
      <c r="O366" s="226"/>
      <c r="P366" s="226"/>
      <c r="Q366" s="63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30.75" customHeight="1">
      <c r="A367" s="1"/>
      <c r="B367" s="109"/>
      <c r="C367" s="14"/>
      <c r="D367" s="14"/>
      <c r="E367" s="63"/>
      <c r="F367" s="63"/>
      <c r="G367" s="2"/>
      <c r="H367" s="224"/>
      <c r="I367" s="224"/>
      <c r="J367" s="224"/>
      <c r="K367" s="225"/>
      <c r="L367" s="225"/>
      <c r="M367" s="226"/>
      <c r="N367" s="226"/>
      <c r="O367" s="226"/>
      <c r="P367" s="226"/>
      <c r="Q367" s="63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30.75" customHeight="1">
      <c r="A368" s="1"/>
      <c r="B368" s="109"/>
      <c r="C368" s="14"/>
      <c r="D368" s="14"/>
      <c r="E368" s="63"/>
      <c r="F368" s="63"/>
      <c r="G368" s="2"/>
      <c r="H368" s="224"/>
      <c r="I368" s="224"/>
      <c r="J368" s="224"/>
      <c r="K368" s="225"/>
      <c r="L368" s="225"/>
      <c r="M368" s="226"/>
      <c r="N368" s="226"/>
      <c r="O368" s="226"/>
      <c r="P368" s="226"/>
      <c r="Q368" s="63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30.75" customHeight="1">
      <c r="A369" s="1"/>
      <c r="B369" s="109"/>
      <c r="C369" s="14"/>
      <c r="D369" s="14"/>
      <c r="E369" s="63"/>
      <c r="F369" s="63"/>
      <c r="G369" s="2"/>
      <c r="H369" s="224"/>
      <c r="I369" s="224"/>
      <c r="J369" s="224"/>
      <c r="K369" s="225"/>
      <c r="L369" s="225"/>
      <c r="M369" s="226"/>
      <c r="N369" s="226"/>
      <c r="O369" s="226"/>
      <c r="P369" s="226"/>
      <c r="Q369" s="63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30.75" customHeight="1">
      <c r="A370" s="1"/>
      <c r="B370" s="109"/>
      <c r="C370" s="14"/>
      <c r="D370" s="14"/>
      <c r="E370" s="63"/>
      <c r="F370" s="63"/>
      <c r="G370" s="2"/>
      <c r="H370" s="224"/>
      <c r="I370" s="224"/>
      <c r="J370" s="224"/>
      <c r="K370" s="225"/>
      <c r="L370" s="225"/>
      <c r="M370" s="226"/>
      <c r="N370" s="226"/>
      <c r="O370" s="226"/>
      <c r="P370" s="226"/>
      <c r="Q370" s="63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30.75" customHeight="1">
      <c r="A371" s="1"/>
      <c r="B371" s="109"/>
      <c r="C371" s="14"/>
      <c r="D371" s="14"/>
      <c r="E371" s="63"/>
      <c r="F371" s="63"/>
      <c r="G371" s="2"/>
      <c r="H371" s="224"/>
      <c r="I371" s="224"/>
      <c r="J371" s="224"/>
      <c r="K371" s="225"/>
      <c r="L371" s="225"/>
      <c r="M371" s="226"/>
      <c r="N371" s="226"/>
      <c r="O371" s="226"/>
      <c r="P371" s="226"/>
      <c r="Q371" s="63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30.75" customHeight="1">
      <c r="A372" s="1"/>
      <c r="B372" s="109"/>
      <c r="C372" s="14"/>
      <c r="D372" s="14"/>
      <c r="E372" s="63"/>
      <c r="F372" s="63"/>
      <c r="G372" s="2"/>
      <c r="H372" s="224"/>
      <c r="I372" s="224"/>
      <c r="J372" s="224"/>
      <c r="K372" s="225"/>
      <c r="L372" s="225"/>
      <c r="M372" s="226"/>
      <c r="N372" s="226"/>
      <c r="O372" s="226"/>
      <c r="P372" s="226"/>
      <c r="Q372" s="63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30.75" customHeight="1">
      <c r="A373" s="1"/>
      <c r="B373" s="109"/>
      <c r="C373" s="14"/>
      <c r="D373" s="14"/>
      <c r="E373" s="63"/>
      <c r="F373" s="63"/>
      <c r="G373" s="2"/>
      <c r="H373" s="224"/>
      <c r="I373" s="224"/>
      <c r="J373" s="224"/>
      <c r="K373" s="225"/>
      <c r="L373" s="225"/>
      <c r="M373" s="226"/>
      <c r="N373" s="226"/>
      <c r="O373" s="226"/>
      <c r="P373" s="226"/>
      <c r="Q373" s="63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30.75" customHeight="1">
      <c r="A374" s="1"/>
      <c r="B374" s="109"/>
      <c r="C374" s="14"/>
      <c r="D374" s="14"/>
      <c r="E374" s="63"/>
      <c r="F374" s="63"/>
      <c r="G374" s="2"/>
      <c r="H374" s="224"/>
      <c r="I374" s="224"/>
      <c r="J374" s="224"/>
      <c r="K374" s="225"/>
      <c r="L374" s="225"/>
      <c r="M374" s="226"/>
      <c r="N374" s="226"/>
      <c r="O374" s="226"/>
      <c r="P374" s="226"/>
      <c r="Q374" s="63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30.75" customHeight="1">
      <c r="A375" s="1"/>
      <c r="B375" s="109"/>
      <c r="C375" s="14"/>
      <c r="D375" s="14"/>
      <c r="E375" s="63"/>
      <c r="F375" s="63"/>
      <c r="G375" s="2"/>
      <c r="H375" s="224"/>
      <c r="I375" s="224"/>
      <c r="J375" s="224"/>
      <c r="K375" s="225"/>
      <c r="L375" s="225"/>
      <c r="M375" s="226"/>
      <c r="N375" s="226"/>
      <c r="O375" s="226"/>
      <c r="P375" s="226"/>
      <c r="Q375" s="63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30.75" customHeight="1">
      <c r="A376" s="1"/>
      <c r="B376" s="109"/>
      <c r="C376" s="14"/>
      <c r="D376" s="14"/>
      <c r="E376" s="63"/>
      <c r="F376" s="63"/>
      <c r="G376" s="2"/>
      <c r="H376" s="224"/>
      <c r="I376" s="224"/>
      <c r="J376" s="224"/>
      <c r="K376" s="225"/>
      <c r="L376" s="225"/>
      <c r="M376" s="226"/>
      <c r="N376" s="226"/>
      <c r="O376" s="226"/>
      <c r="P376" s="226"/>
      <c r="Q376" s="63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30.75" customHeight="1">
      <c r="A377" s="1"/>
      <c r="B377" s="109"/>
      <c r="C377" s="14"/>
      <c r="D377" s="14"/>
      <c r="E377" s="63"/>
      <c r="F377" s="63"/>
      <c r="G377" s="2"/>
      <c r="H377" s="224"/>
      <c r="I377" s="224"/>
      <c r="J377" s="224"/>
      <c r="K377" s="225"/>
      <c r="L377" s="225"/>
      <c r="M377" s="226"/>
      <c r="N377" s="226"/>
      <c r="O377" s="226"/>
      <c r="P377" s="226"/>
      <c r="Q377" s="63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30.75" customHeight="1">
      <c r="A378" s="1"/>
      <c r="B378" s="109"/>
      <c r="C378" s="14"/>
      <c r="D378" s="14"/>
      <c r="E378" s="63"/>
      <c r="F378" s="63"/>
      <c r="G378" s="2"/>
      <c r="H378" s="224"/>
      <c r="I378" s="224"/>
      <c r="J378" s="224"/>
      <c r="K378" s="225"/>
      <c r="L378" s="225"/>
      <c r="M378" s="226"/>
      <c r="N378" s="226"/>
      <c r="O378" s="226"/>
      <c r="P378" s="226"/>
      <c r="Q378" s="63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30.75" customHeight="1">
      <c r="A379" s="1"/>
      <c r="B379" s="109"/>
      <c r="C379" s="14"/>
      <c r="D379" s="14"/>
      <c r="E379" s="63"/>
      <c r="F379" s="63"/>
      <c r="G379" s="2"/>
      <c r="H379" s="224"/>
      <c r="I379" s="224"/>
      <c r="J379" s="224"/>
      <c r="K379" s="225"/>
      <c r="L379" s="225"/>
      <c r="M379" s="226"/>
      <c r="N379" s="226"/>
      <c r="O379" s="226"/>
      <c r="P379" s="226"/>
      <c r="Q379" s="63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30.75" customHeight="1">
      <c r="A380" s="1"/>
      <c r="B380" s="109"/>
      <c r="C380" s="14"/>
      <c r="D380" s="14"/>
      <c r="E380" s="63"/>
      <c r="F380" s="63"/>
      <c r="G380" s="2"/>
      <c r="H380" s="224"/>
      <c r="I380" s="224"/>
      <c r="J380" s="224"/>
      <c r="K380" s="225"/>
      <c r="L380" s="225"/>
      <c r="M380" s="226"/>
      <c r="N380" s="226"/>
      <c r="O380" s="226"/>
      <c r="P380" s="226"/>
      <c r="Q380" s="63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30.75" customHeight="1">
      <c r="A381" s="1"/>
      <c r="B381" s="109"/>
      <c r="C381" s="14"/>
      <c r="D381" s="14"/>
      <c r="E381" s="63"/>
      <c r="F381" s="63"/>
      <c r="G381" s="2"/>
      <c r="H381" s="224"/>
      <c r="I381" s="224"/>
      <c r="J381" s="224"/>
      <c r="K381" s="225"/>
      <c r="L381" s="225"/>
      <c r="M381" s="226"/>
      <c r="N381" s="226"/>
      <c r="O381" s="226"/>
      <c r="P381" s="226"/>
      <c r="Q381" s="63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30.75" customHeight="1">
      <c r="A382" s="1"/>
      <c r="B382" s="109"/>
      <c r="C382" s="14"/>
      <c r="D382" s="14"/>
      <c r="E382" s="63"/>
      <c r="F382" s="63"/>
      <c r="G382" s="2"/>
      <c r="H382" s="224"/>
      <c r="I382" s="224"/>
      <c r="J382" s="224"/>
      <c r="K382" s="225"/>
      <c r="L382" s="225"/>
      <c r="M382" s="226"/>
      <c r="N382" s="226"/>
      <c r="O382" s="226"/>
      <c r="P382" s="226"/>
      <c r="Q382" s="63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30.75" customHeight="1">
      <c r="A383" s="1"/>
      <c r="B383" s="109"/>
      <c r="C383" s="14"/>
      <c r="D383" s="14"/>
      <c r="E383" s="63"/>
      <c r="F383" s="63"/>
      <c r="G383" s="2"/>
      <c r="H383" s="224"/>
      <c r="I383" s="224"/>
      <c r="J383" s="224"/>
      <c r="K383" s="225"/>
      <c r="L383" s="225"/>
      <c r="M383" s="226"/>
      <c r="N383" s="226"/>
      <c r="O383" s="226"/>
      <c r="P383" s="226"/>
      <c r="Q383" s="63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30.75" customHeight="1">
      <c r="A384" s="1"/>
      <c r="B384" s="109"/>
      <c r="C384" s="14"/>
      <c r="D384" s="14"/>
      <c r="E384" s="63"/>
      <c r="F384" s="63"/>
      <c r="G384" s="2"/>
      <c r="H384" s="224"/>
      <c r="I384" s="224"/>
      <c r="J384" s="224"/>
      <c r="K384" s="225"/>
      <c r="L384" s="225"/>
      <c r="M384" s="226"/>
      <c r="N384" s="226"/>
      <c r="O384" s="226"/>
      <c r="P384" s="226"/>
      <c r="Q384" s="63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30.75" customHeight="1">
      <c r="A385" s="1"/>
      <c r="B385" s="109"/>
      <c r="C385" s="14"/>
      <c r="D385" s="14"/>
      <c r="E385" s="63"/>
      <c r="F385" s="63"/>
      <c r="G385" s="2"/>
      <c r="H385" s="224"/>
      <c r="I385" s="224"/>
      <c r="J385" s="224"/>
      <c r="K385" s="225"/>
      <c r="L385" s="225"/>
      <c r="M385" s="226"/>
      <c r="N385" s="226"/>
      <c r="O385" s="226"/>
      <c r="P385" s="226"/>
      <c r="Q385" s="63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30.75" customHeight="1">
      <c r="A386" s="1"/>
      <c r="B386" s="109"/>
      <c r="C386" s="14"/>
      <c r="D386" s="14"/>
      <c r="E386" s="63"/>
      <c r="F386" s="63"/>
      <c r="G386" s="2"/>
      <c r="H386" s="224"/>
      <c r="I386" s="224"/>
      <c r="J386" s="224"/>
      <c r="K386" s="225"/>
      <c r="L386" s="225"/>
      <c r="M386" s="226"/>
      <c r="N386" s="226"/>
      <c r="O386" s="226"/>
      <c r="P386" s="226"/>
      <c r="Q386" s="63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30.75" customHeight="1">
      <c r="A387" s="1"/>
      <c r="B387" s="109"/>
      <c r="C387" s="14"/>
      <c r="D387" s="14"/>
      <c r="E387" s="63"/>
      <c r="F387" s="63"/>
      <c r="G387" s="2"/>
      <c r="H387" s="224"/>
      <c r="I387" s="224"/>
      <c r="J387" s="224"/>
      <c r="K387" s="225"/>
      <c r="L387" s="225"/>
      <c r="M387" s="226"/>
      <c r="N387" s="226"/>
      <c r="O387" s="226"/>
      <c r="P387" s="226"/>
      <c r="Q387" s="63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30.75" customHeight="1">
      <c r="A388" s="1"/>
      <c r="B388" s="109"/>
      <c r="C388" s="14"/>
      <c r="D388" s="14"/>
      <c r="E388" s="63"/>
      <c r="F388" s="63"/>
      <c r="G388" s="2"/>
      <c r="H388" s="224"/>
      <c r="I388" s="224"/>
      <c r="J388" s="224"/>
      <c r="K388" s="225"/>
      <c r="L388" s="225"/>
      <c r="M388" s="226"/>
      <c r="N388" s="226"/>
      <c r="O388" s="226"/>
      <c r="P388" s="226"/>
      <c r="Q388" s="63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30.75" customHeight="1">
      <c r="A389" s="1"/>
      <c r="B389" s="109"/>
      <c r="C389" s="14"/>
      <c r="D389" s="14"/>
      <c r="E389" s="63"/>
      <c r="F389" s="63"/>
      <c r="G389" s="2"/>
      <c r="H389" s="224"/>
      <c r="I389" s="224"/>
      <c r="J389" s="224"/>
      <c r="K389" s="225"/>
      <c r="L389" s="225"/>
      <c r="M389" s="226"/>
      <c r="N389" s="226"/>
      <c r="O389" s="226"/>
      <c r="P389" s="226"/>
      <c r="Q389" s="63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30.75" customHeight="1">
      <c r="A390" s="1"/>
      <c r="B390" s="109"/>
      <c r="C390" s="14"/>
      <c r="D390" s="14"/>
      <c r="E390" s="63"/>
      <c r="F390" s="63"/>
      <c r="G390" s="2"/>
      <c r="H390" s="224"/>
      <c r="I390" s="224"/>
      <c r="J390" s="224"/>
      <c r="K390" s="225"/>
      <c r="L390" s="225"/>
      <c r="M390" s="226"/>
      <c r="N390" s="226"/>
      <c r="O390" s="226"/>
      <c r="P390" s="226"/>
      <c r="Q390" s="63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30.75" customHeight="1">
      <c r="A391" s="1"/>
      <c r="B391" s="109"/>
      <c r="C391" s="14"/>
      <c r="D391" s="14"/>
      <c r="E391" s="63"/>
      <c r="F391" s="63"/>
      <c r="G391" s="2"/>
      <c r="H391" s="224"/>
      <c r="I391" s="224"/>
      <c r="J391" s="224"/>
      <c r="K391" s="225"/>
      <c r="L391" s="225"/>
      <c r="M391" s="226"/>
      <c r="N391" s="226"/>
      <c r="O391" s="226"/>
      <c r="P391" s="226"/>
      <c r="Q391" s="63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30.75" customHeight="1">
      <c r="A392" s="1"/>
      <c r="B392" s="109"/>
      <c r="C392" s="14"/>
      <c r="D392" s="14"/>
      <c r="E392" s="63"/>
      <c r="F392" s="63"/>
      <c r="G392" s="2"/>
      <c r="H392" s="224"/>
      <c r="I392" s="224"/>
      <c r="J392" s="224"/>
      <c r="K392" s="225"/>
      <c r="L392" s="225"/>
      <c r="M392" s="226"/>
      <c r="N392" s="226"/>
      <c r="O392" s="226"/>
      <c r="P392" s="226"/>
      <c r="Q392" s="63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30.75" customHeight="1">
      <c r="A393" s="1"/>
      <c r="B393" s="109"/>
      <c r="C393" s="14"/>
      <c r="D393" s="14"/>
      <c r="E393" s="63"/>
      <c r="F393" s="63"/>
      <c r="G393" s="2"/>
      <c r="H393" s="224"/>
      <c r="I393" s="224"/>
      <c r="J393" s="224"/>
      <c r="K393" s="225"/>
      <c r="L393" s="225"/>
      <c r="M393" s="226"/>
      <c r="N393" s="226"/>
      <c r="O393" s="226"/>
      <c r="P393" s="226"/>
      <c r="Q393" s="63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30.75" customHeight="1">
      <c r="A394" s="1"/>
      <c r="B394" s="109"/>
      <c r="C394" s="14"/>
      <c r="D394" s="14"/>
      <c r="E394" s="63"/>
      <c r="F394" s="63"/>
      <c r="G394" s="2"/>
      <c r="H394" s="224"/>
      <c r="I394" s="224"/>
      <c r="J394" s="224"/>
      <c r="K394" s="225"/>
      <c r="L394" s="225"/>
      <c r="M394" s="226"/>
      <c r="N394" s="226"/>
      <c r="O394" s="226"/>
      <c r="P394" s="226"/>
      <c r="Q394" s="63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30.75" customHeight="1">
      <c r="A395" s="1"/>
      <c r="B395" s="109"/>
      <c r="C395" s="14"/>
      <c r="D395" s="14"/>
      <c r="E395" s="63"/>
      <c r="F395" s="63"/>
      <c r="G395" s="2"/>
      <c r="H395" s="224"/>
      <c r="I395" s="224"/>
      <c r="J395" s="224"/>
      <c r="K395" s="225"/>
      <c r="L395" s="225"/>
      <c r="M395" s="226"/>
      <c r="N395" s="226"/>
      <c r="O395" s="226"/>
      <c r="P395" s="226"/>
      <c r="Q395" s="63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30.75" customHeight="1">
      <c r="A396" s="1"/>
      <c r="B396" s="109"/>
      <c r="C396" s="14"/>
      <c r="D396" s="14"/>
      <c r="E396" s="63"/>
      <c r="F396" s="63"/>
      <c r="G396" s="2"/>
      <c r="H396" s="224"/>
      <c r="I396" s="224"/>
      <c r="J396" s="224"/>
      <c r="K396" s="225"/>
      <c r="L396" s="225"/>
      <c r="M396" s="226"/>
      <c r="N396" s="226"/>
      <c r="O396" s="226"/>
      <c r="P396" s="226"/>
      <c r="Q396" s="63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30.75" customHeight="1">
      <c r="A397" s="1"/>
      <c r="B397" s="109"/>
      <c r="C397" s="14"/>
      <c r="D397" s="14"/>
      <c r="E397" s="63"/>
      <c r="F397" s="63"/>
      <c r="G397" s="2"/>
      <c r="H397" s="224"/>
      <c r="I397" s="224"/>
      <c r="J397" s="224"/>
      <c r="K397" s="225"/>
      <c r="L397" s="225"/>
      <c r="M397" s="226"/>
      <c r="N397" s="226"/>
      <c r="O397" s="226"/>
      <c r="P397" s="226"/>
      <c r="Q397" s="63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30.75" customHeight="1">
      <c r="A398" s="1"/>
      <c r="B398" s="109"/>
      <c r="C398" s="14"/>
      <c r="D398" s="14"/>
      <c r="E398" s="63"/>
      <c r="F398" s="63"/>
      <c r="G398" s="2"/>
      <c r="H398" s="224"/>
      <c r="I398" s="224"/>
      <c r="J398" s="224"/>
      <c r="K398" s="225"/>
      <c r="L398" s="225"/>
      <c r="M398" s="226"/>
      <c r="N398" s="226"/>
      <c r="O398" s="226"/>
      <c r="P398" s="226"/>
      <c r="Q398" s="63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30.75" customHeight="1">
      <c r="A399" s="1"/>
      <c r="B399" s="109"/>
      <c r="C399" s="14"/>
      <c r="D399" s="14"/>
      <c r="E399" s="63"/>
      <c r="F399" s="63"/>
      <c r="G399" s="2"/>
      <c r="H399" s="224"/>
      <c r="I399" s="224"/>
      <c r="J399" s="224"/>
      <c r="K399" s="225"/>
      <c r="L399" s="225"/>
      <c r="M399" s="226"/>
      <c r="N399" s="226"/>
      <c r="O399" s="226"/>
      <c r="P399" s="226"/>
      <c r="Q399" s="63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30.75" customHeight="1">
      <c r="A400" s="1"/>
      <c r="B400" s="109"/>
      <c r="C400" s="14"/>
      <c r="D400" s="14"/>
      <c r="E400" s="63"/>
      <c r="F400" s="63"/>
      <c r="G400" s="2"/>
      <c r="H400" s="224"/>
      <c r="I400" s="224"/>
      <c r="J400" s="224"/>
      <c r="K400" s="225"/>
      <c r="L400" s="225"/>
      <c r="M400" s="226"/>
      <c r="N400" s="226"/>
      <c r="O400" s="226"/>
      <c r="P400" s="226"/>
      <c r="Q400" s="63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30.75" customHeight="1">
      <c r="A401" s="1"/>
      <c r="B401" s="109"/>
      <c r="C401" s="14"/>
      <c r="D401" s="14"/>
      <c r="E401" s="63"/>
      <c r="F401" s="63"/>
      <c r="G401" s="2"/>
      <c r="H401" s="224"/>
      <c r="I401" s="224"/>
      <c r="J401" s="224"/>
      <c r="K401" s="225"/>
      <c r="L401" s="225"/>
      <c r="M401" s="226"/>
      <c r="N401" s="226"/>
      <c r="O401" s="226"/>
      <c r="P401" s="226"/>
      <c r="Q401" s="63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30.75" customHeight="1">
      <c r="A402" s="1"/>
      <c r="B402" s="109"/>
      <c r="C402" s="14"/>
      <c r="D402" s="14"/>
      <c r="E402" s="63"/>
      <c r="F402" s="63"/>
      <c r="G402" s="2"/>
      <c r="H402" s="224"/>
      <c r="I402" s="224"/>
      <c r="J402" s="224"/>
      <c r="K402" s="225"/>
      <c r="L402" s="225"/>
      <c r="M402" s="226"/>
      <c r="N402" s="226"/>
      <c r="O402" s="226"/>
      <c r="P402" s="226"/>
      <c r="Q402" s="63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30.75" customHeight="1">
      <c r="A403" s="1"/>
      <c r="B403" s="109"/>
      <c r="C403" s="14"/>
      <c r="D403" s="14"/>
      <c r="E403" s="63"/>
      <c r="F403" s="63"/>
      <c r="G403" s="2"/>
      <c r="H403" s="224"/>
      <c r="I403" s="224"/>
      <c r="J403" s="224"/>
      <c r="K403" s="225"/>
      <c r="L403" s="225"/>
      <c r="M403" s="226"/>
      <c r="N403" s="226"/>
      <c r="O403" s="226"/>
      <c r="P403" s="226"/>
      <c r="Q403" s="63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30.75" customHeight="1">
      <c r="A404" s="1"/>
      <c r="B404" s="109"/>
      <c r="C404" s="14"/>
      <c r="D404" s="14"/>
      <c r="E404" s="63"/>
      <c r="F404" s="63"/>
      <c r="G404" s="2"/>
      <c r="H404" s="224"/>
      <c r="I404" s="224"/>
      <c r="J404" s="224"/>
      <c r="K404" s="225"/>
      <c r="L404" s="225"/>
      <c r="M404" s="226"/>
      <c r="N404" s="226"/>
      <c r="O404" s="226"/>
      <c r="P404" s="226"/>
      <c r="Q404" s="63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30.75" customHeight="1">
      <c r="A405" s="1"/>
      <c r="B405" s="109"/>
      <c r="C405" s="14"/>
      <c r="D405" s="14"/>
      <c r="E405" s="63"/>
      <c r="F405" s="63"/>
      <c r="G405" s="2"/>
      <c r="H405" s="224"/>
      <c r="I405" s="224"/>
      <c r="J405" s="224"/>
      <c r="K405" s="225"/>
      <c r="L405" s="225"/>
      <c r="M405" s="226"/>
      <c r="N405" s="226"/>
      <c r="O405" s="226"/>
      <c r="P405" s="226"/>
      <c r="Q405" s="63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30.75" customHeight="1">
      <c r="A406" s="1"/>
      <c r="B406" s="109"/>
      <c r="C406" s="14"/>
      <c r="D406" s="14"/>
      <c r="E406" s="63"/>
      <c r="F406" s="63"/>
      <c r="G406" s="2"/>
      <c r="H406" s="224"/>
      <c r="I406" s="224"/>
      <c r="J406" s="224"/>
      <c r="K406" s="225"/>
      <c r="L406" s="225"/>
      <c r="M406" s="226"/>
      <c r="N406" s="226"/>
      <c r="O406" s="226"/>
      <c r="P406" s="226"/>
      <c r="Q406" s="63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30.75" customHeight="1">
      <c r="A407" s="1"/>
      <c r="B407" s="109"/>
      <c r="C407" s="14"/>
      <c r="D407" s="14"/>
      <c r="E407" s="63"/>
      <c r="F407" s="63"/>
      <c r="G407" s="2"/>
      <c r="H407" s="224"/>
      <c r="I407" s="224"/>
      <c r="J407" s="224"/>
      <c r="K407" s="225"/>
      <c r="L407" s="225"/>
      <c r="M407" s="226"/>
      <c r="N407" s="226"/>
      <c r="O407" s="226"/>
      <c r="P407" s="226"/>
      <c r="Q407" s="63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30.75" customHeight="1">
      <c r="A408" s="1"/>
      <c r="B408" s="109"/>
      <c r="C408" s="14"/>
      <c r="D408" s="14"/>
      <c r="E408" s="63"/>
      <c r="F408" s="63"/>
      <c r="G408" s="2"/>
      <c r="H408" s="224"/>
      <c r="I408" s="224"/>
      <c r="J408" s="224"/>
      <c r="K408" s="225"/>
      <c r="L408" s="225"/>
      <c r="M408" s="226"/>
      <c r="N408" s="226"/>
      <c r="O408" s="226"/>
      <c r="P408" s="226"/>
      <c r="Q408" s="63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30.75" customHeight="1">
      <c r="A409" s="1"/>
      <c r="B409" s="109"/>
      <c r="C409" s="14"/>
      <c r="D409" s="14"/>
      <c r="E409" s="63"/>
      <c r="F409" s="63"/>
      <c r="G409" s="2"/>
      <c r="H409" s="224"/>
      <c r="I409" s="224"/>
      <c r="J409" s="224"/>
      <c r="K409" s="225"/>
      <c r="L409" s="225"/>
      <c r="M409" s="226"/>
      <c r="N409" s="226"/>
      <c r="O409" s="226"/>
      <c r="P409" s="226"/>
      <c r="Q409" s="63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30.75" customHeight="1">
      <c r="A410" s="1"/>
      <c r="B410" s="109"/>
      <c r="C410" s="14"/>
      <c r="D410" s="14"/>
      <c r="E410" s="63"/>
      <c r="F410" s="63"/>
      <c r="G410" s="2"/>
      <c r="H410" s="224"/>
      <c r="I410" s="224"/>
      <c r="J410" s="224"/>
      <c r="K410" s="225"/>
      <c r="L410" s="225"/>
      <c r="M410" s="226"/>
      <c r="N410" s="226"/>
      <c r="O410" s="226"/>
      <c r="P410" s="226"/>
      <c r="Q410" s="63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30.75" customHeight="1">
      <c r="A411" s="1"/>
      <c r="B411" s="109"/>
      <c r="C411" s="14"/>
      <c r="D411" s="14"/>
      <c r="E411" s="63"/>
      <c r="F411" s="63"/>
      <c r="G411" s="2"/>
      <c r="H411" s="224"/>
      <c r="I411" s="224"/>
      <c r="J411" s="224"/>
      <c r="K411" s="225"/>
      <c r="L411" s="225"/>
      <c r="M411" s="226"/>
      <c r="N411" s="226"/>
      <c r="O411" s="226"/>
      <c r="P411" s="226"/>
      <c r="Q411" s="63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30.75" customHeight="1">
      <c r="A412" s="1"/>
      <c r="B412" s="109"/>
      <c r="C412" s="14"/>
      <c r="D412" s="14"/>
      <c r="E412" s="63"/>
      <c r="F412" s="63"/>
      <c r="G412" s="2"/>
      <c r="H412" s="224"/>
      <c r="I412" s="224"/>
      <c r="J412" s="224"/>
      <c r="K412" s="225"/>
      <c r="L412" s="225"/>
      <c r="M412" s="226"/>
      <c r="N412" s="226"/>
      <c r="O412" s="226"/>
      <c r="P412" s="226"/>
      <c r="Q412" s="63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30.75" customHeight="1">
      <c r="A413" s="1"/>
      <c r="B413" s="109"/>
      <c r="C413" s="14"/>
      <c r="D413" s="14"/>
      <c r="E413" s="63"/>
      <c r="F413" s="63"/>
      <c r="G413" s="2"/>
      <c r="H413" s="224"/>
      <c r="I413" s="224"/>
      <c r="J413" s="224"/>
      <c r="K413" s="225"/>
      <c r="L413" s="225"/>
      <c r="M413" s="226"/>
      <c r="N413" s="226"/>
      <c r="O413" s="226"/>
      <c r="P413" s="226"/>
      <c r="Q413" s="63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30.75" customHeight="1">
      <c r="A414" s="1"/>
      <c r="B414" s="109"/>
      <c r="C414" s="14"/>
      <c r="D414" s="14"/>
      <c r="E414" s="63"/>
      <c r="F414" s="63"/>
      <c r="G414" s="2"/>
      <c r="H414" s="224"/>
      <c r="I414" s="224"/>
      <c r="J414" s="224"/>
      <c r="K414" s="225"/>
      <c r="L414" s="225"/>
      <c r="M414" s="226"/>
      <c r="N414" s="226"/>
      <c r="O414" s="226"/>
      <c r="P414" s="226"/>
      <c r="Q414" s="63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30.75" customHeight="1">
      <c r="A415" s="1"/>
      <c r="B415" s="109"/>
      <c r="C415" s="14"/>
      <c r="D415" s="14"/>
      <c r="E415" s="63"/>
      <c r="F415" s="63"/>
      <c r="G415" s="2"/>
      <c r="H415" s="224"/>
      <c r="I415" s="224"/>
      <c r="J415" s="224"/>
      <c r="K415" s="225"/>
      <c r="L415" s="225"/>
      <c r="M415" s="226"/>
      <c r="N415" s="226"/>
      <c r="O415" s="226"/>
      <c r="P415" s="226"/>
      <c r="Q415" s="63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30.75" customHeight="1">
      <c r="A416" s="1"/>
      <c r="B416" s="109"/>
      <c r="C416" s="14"/>
      <c r="D416" s="14"/>
      <c r="E416" s="63"/>
      <c r="F416" s="63"/>
      <c r="G416" s="2"/>
      <c r="H416" s="224"/>
      <c r="I416" s="224"/>
      <c r="J416" s="224"/>
      <c r="K416" s="225"/>
      <c r="L416" s="225"/>
      <c r="M416" s="226"/>
      <c r="N416" s="226"/>
      <c r="O416" s="226"/>
      <c r="P416" s="226"/>
      <c r="Q416" s="63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30.75" customHeight="1">
      <c r="A417" s="1"/>
      <c r="B417" s="109"/>
      <c r="C417" s="14"/>
      <c r="D417" s="14"/>
      <c r="E417" s="63"/>
      <c r="F417" s="63"/>
      <c r="G417" s="2"/>
      <c r="H417" s="224"/>
      <c r="I417" s="224"/>
      <c r="J417" s="224"/>
      <c r="K417" s="225"/>
      <c r="L417" s="225"/>
      <c r="M417" s="226"/>
      <c r="N417" s="226"/>
      <c r="O417" s="226"/>
      <c r="P417" s="226"/>
      <c r="Q417" s="63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30.75" customHeight="1">
      <c r="A418" s="1"/>
      <c r="B418" s="109"/>
      <c r="C418" s="14"/>
      <c r="D418" s="14"/>
      <c r="E418" s="63"/>
      <c r="F418" s="63"/>
      <c r="G418" s="2"/>
      <c r="H418" s="224"/>
      <c r="I418" s="224"/>
      <c r="J418" s="224"/>
      <c r="K418" s="225"/>
      <c r="L418" s="225"/>
      <c r="M418" s="226"/>
      <c r="N418" s="226"/>
      <c r="O418" s="226"/>
      <c r="P418" s="226"/>
      <c r="Q418" s="63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30.75" customHeight="1">
      <c r="A419" s="1"/>
      <c r="B419" s="109"/>
      <c r="C419" s="14"/>
      <c r="D419" s="14"/>
      <c r="E419" s="63"/>
      <c r="F419" s="63"/>
      <c r="G419" s="2"/>
      <c r="H419" s="224"/>
      <c r="I419" s="224"/>
      <c r="J419" s="224"/>
      <c r="K419" s="225"/>
      <c r="L419" s="225"/>
      <c r="M419" s="226"/>
      <c r="N419" s="226"/>
      <c r="O419" s="226"/>
      <c r="P419" s="226"/>
      <c r="Q419" s="63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30.75" customHeight="1">
      <c r="A420" s="1"/>
      <c r="B420" s="109"/>
      <c r="C420" s="14"/>
      <c r="D420" s="14"/>
      <c r="E420" s="63"/>
      <c r="F420" s="63"/>
      <c r="G420" s="2"/>
      <c r="H420" s="224"/>
      <c r="I420" s="224"/>
      <c r="J420" s="224"/>
      <c r="K420" s="225"/>
      <c r="L420" s="225"/>
      <c r="M420" s="226"/>
      <c r="N420" s="226"/>
      <c r="O420" s="226"/>
      <c r="P420" s="226"/>
      <c r="Q420" s="63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30.75" customHeight="1">
      <c r="A421" s="1"/>
      <c r="B421" s="109"/>
      <c r="C421" s="14"/>
      <c r="D421" s="14"/>
      <c r="E421" s="63"/>
      <c r="F421" s="63"/>
      <c r="G421" s="2"/>
      <c r="H421" s="224"/>
      <c r="I421" s="224"/>
      <c r="J421" s="224"/>
      <c r="K421" s="225"/>
      <c r="L421" s="225"/>
      <c r="M421" s="226"/>
      <c r="N421" s="226"/>
      <c r="O421" s="226"/>
      <c r="P421" s="226"/>
      <c r="Q421" s="63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30.75" customHeight="1">
      <c r="A422" s="1"/>
      <c r="B422" s="109"/>
      <c r="C422" s="14"/>
      <c r="D422" s="14"/>
      <c r="E422" s="63"/>
      <c r="F422" s="63"/>
      <c r="G422" s="2"/>
      <c r="H422" s="224"/>
      <c r="I422" s="224"/>
      <c r="J422" s="224"/>
      <c r="K422" s="225"/>
      <c r="L422" s="225"/>
      <c r="M422" s="226"/>
      <c r="N422" s="226"/>
      <c r="O422" s="226"/>
      <c r="P422" s="226"/>
      <c r="Q422" s="63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30.75" customHeight="1">
      <c r="A423" s="1"/>
      <c r="B423" s="109"/>
      <c r="C423" s="14"/>
      <c r="D423" s="14"/>
      <c r="E423" s="63"/>
      <c r="F423" s="63"/>
      <c r="G423" s="2"/>
      <c r="H423" s="224"/>
      <c r="I423" s="224"/>
      <c r="J423" s="224"/>
      <c r="K423" s="225"/>
      <c r="L423" s="225"/>
      <c r="M423" s="226"/>
      <c r="N423" s="226"/>
      <c r="O423" s="226"/>
      <c r="P423" s="226"/>
      <c r="Q423" s="63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30.75" customHeight="1">
      <c r="A424" s="1"/>
      <c r="B424" s="109"/>
      <c r="C424" s="14"/>
      <c r="D424" s="14"/>
      <c r="E424" s="63"/>
      <c r="F424" s="63"/>
      <c r="G424" s="2"/>
      <c r="H424" s="224"/>
      <c r="I424" s="224"/>
      <c r="J424" s="224"/>
      <c r="K424" s="225"/>
      <c r="L424" s="225"/>
      <c r="M424" s="226"/>
      <c r="N424" s="226"/>
      <c r="O424" s="226"/>
      <c r="P424" s="226"/>
      <c r="Q424" s="63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30.75" customHeight="1">
      <c r="A425" s="1"/>
      <c r="B425" s="109"/>
      <c r="C425" s="14"/>
      <c r="D425" s="14"/>
      <c r="E425" s="63"/>
      <c r="F425" s="63"/>
      <c r="G425" s="2"/>
      <c r="H425" s="224"/>
      <c r="I425" s="224"/>
      <c r="J425" s="224"/>
      <c r="K425" s="225"/>
      <c r="L425" s="225"/>
      <c r="M425" s="226"/>
      <c r="N425" s="226"/>
      <c r="O425" s="226"/>
      <c r="P425" s="226"/>
      <c r="Q425" s="63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30.75" customHeight="1">
      <c r="A426" s="1"/>
      <c r="B426" s="109"/>
      <c r="C426" s="14"/>
      <c r="D426" s="14"/>
      <c r="E426" s="63"/>
      <c r="F426" s="63"/>
      <c r="G426" s="2"/>
      <c r="H426" s="224"/>
      <c r="I426" s="224"/>
      <c r="J426" s="224"/>
      <c r="K426" s="225"/>
      <c r="L426" s="225"/>
      <c r="M426" s="226"/>
      <c r="N426" s="226"/>
      <c r="O426" s="226"/>
      <c r="P426" s="226"/>
      <c r="Q426" s="63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30.75" customHeight="1">
      <c r="A427" s="1"/>
      <c r="B427" s="109"/>
      <c r="C427" s="14"/>
      <c r="D427" s="14"/>
      <c r="E427" s="63"/>
      <c r="F427" s="63"/>
      <c r="G427" s="2"/>
      <c r="H427" s="224"/>
      <c r="I427" s="224"/>
      <c r="J427" s="224"/>
      <c r="K427" s="225"/>
      <c r="L427" s="225"/>
      <c r="M427" s="226"/>
      <c r="N427" s="226"/>
      <c r="O427" s="226"/>
      <c r="P427" s="226"/>
      <c r="Q427" s="63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30.75" customHeight="1">
      <c r="A428" s="1"/>
      <c r="B428" s="109"/>
      <c r="C428" s="14"/>
      <c r="D428" s="14"/>
      <c r="E428" s="63"/>
      <c r="F428" s="63"/>
      <c r="G428" s="2"/>
      <c r="H428" s="224"/>
      <c r="I428" s="224"/>
      <c r="J428" s="224"/>
      <c r="K428" s="225"/>
      <c r="L428" s="225"/>
      <c r="M428" s="226"/>
      <c r="N428" s="226"/>
      <c r="O428" s="226"/>
      <c r="P428" s="226"/>
      <c r="Q428" s="63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30.75" customHeight="1">
      <c r="A429" s="1"/>
      <c r="B429" s="109"/>
      <c r="C429" s="14"/>
      <c r="D429" s="14"/>
      <c r="E429" s="63"/>
      <c r="F429" s="63"/>
      <c r="G429" s="2"/>
      <c r="H429" s="224"/>
      <c r="I429" s="224"/>
      <c r="J429" s="224"/>
      <c r="K429" s="225"/>
      <c r="L429" s="225"/>
      <c r="M429" s="226"/>
      <c r="N429" s="226"/>
      <c r="O429" s="226"/>
      <c r="P429" s="226"/>
      <c r="Q429" s="63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30.75" customHeight="1">
      <c r="A430" s="1"/>
      <c r="B430" s="109"/>
      <c r="C430" s="14"/>
      <c r="D430" s="14"/>
      <c r="E430" s="63"/>
      <c r="F430" s="63"/>
      <c r="G430" s="2"/>
      <c r="H430" s="224"/>
      <c r="I430" s="224"/>
      <c r="J430" s="224"/>
      <c r="K430" s="225"/>
      <c r="L430" s="225"/>
      <c r="M430" s="226"/>
      <c r="N430" s="226"/>
      <c r="O430" s="226"/>
      <c r="P430" s="226"/>
      <c r="Q430" s="63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30.75" customHeight="1">
      <c r="A431" s="1"/>
      <c r="B431" s="109"/>
      <c r="C431" s="14"/>
      <c r="D431" s="14"/>
      <c r="E431" s="63"/>
      <c r="F431" s="63"/>
      <c r="G431" s="2"/>
      <c r="H431" s="224"/>
      <c r="I431" s="224"/>
      <c r="J431" s="224"/>
      <c r="K431" s="225"/>
      <c r="L431" s="225"/>
      <c r="M431" s="226"/>
      <c r="N431" s="226"/>
      <c r="O431" s="226"/>
      <c r="P431" s="226"/>
      <c r="Q431" s="63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30.75" customHeight="1">
      <c r="A432" s="1"/>
      <c r="B432" s="109"/>
      <c r="C432" s="14"/>
      <c r="D432" s="14"/>
      <c r="E432" s="63"/>
      <c r="F432" s="63"/>
      <c r="G432" s="2"/>
      <c r="H432" s="224"/>
      <c r="I432" s="224"/>
      <c r="J432" s="224"/>
      <c r="K432" s="225"/>
      <c r="L432" s="225"/>
      <c r="M432" s="226"/>
      <c r="N432" s="226"/>
      <c r="O432" s="226"/>
      <c r="P432" s="226"/>
      <c r="Q432" s="63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30.75" customHeight="1">
      <c r="A433" s="1"/>
      <c r="B433" s="109"/>
      <c r="C433" s="14"/>
      <c r="D433" s="14"/>
      <c r="E433" s="63"/>
      <c r="F433" s="63"/>
      <c r="G433" s="2"/>
      <c r="H433" s="224"/>
      <c r="I433" s="224"/>
      <c r="J433" s="224"/>
      <c r="K433" s="225"/>
      <c r="L433" s="225"/>
      <c r="M433" s="226"/>
      <c r="N433" s="226"/>
      <c r="O433" s="226"/>
      <c r="P433" s="226"/>
      <c r="Q433" s="63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30.75" customHeight="1">
      <c r="A434" s="1"/>
      <c r="B434" s="109"/>
      <c r="C434" s="14"/>
      <c r="D434" s="14"/>
      <c r="E434" s="63"/>
      <c r="F434" s="63"/>
      <c r="G434" s="2"/>
      <c r="H434" s="224"/>
      <c r="I434" s="224"/>
      <c r="J434" s="224"/>
      <c r="K434" s="225"/>
      <c r="L434" s="225"/>
      <c r="M434" s="226"/>
      <c r="N434" s="226"/>
      <c r="O434" s="226"/>
      <c r="P434" s="226"/>
      <c r="Q434" s="63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30.75" customHeight="1">
      <c r="A435" s="1"/>
      <c r="B435" s="109"/>
      <c r="C435" s="14"/>
      <c r="D435" s="14"/>
      <c r="E435" s="63"/>
      <c r="F435" s="63"/>
      <c r="G435" s="2"/>
      <c r="H435" s="224"/>
      <c r="I435" s="224"/>
      <c r="J435" s="224"/>
      <c r="K435" s="225"/>
      <c r="L435" s="225"/>
      <c r="M435" s="226"/>
      <c r="N435" s="226"/>
      <c r="O435" s="226"/>
      <c r="P435" s="226"/>
      <c r="Q435" s="63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30.75" customHeight="1">
      <c r="A436" s="1"/>
      <c r="B436" s="109"/>
      <c r="C436" s="14"/>
      <c r="D436" s="14"/>
      <c r="E436" s="63"/>
      <c r="F436" s="63"/>
      <c r="G436" s="2"/>
      <c r="H436" s="224"/>
      <c r="I436" s="224"/>
      <c r="J436" s="224"/>
      <c r="K436" s="225"/>
      <c r="L436" s="225"/>
      <c r="M436" s="226"/>
      <c r="N436" s="226"/>
      <c r="O436" s="226"/>
      <c r="P436" s="226"/>
      <c r="Q436" s="63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30.75" customHeight="1">
      <c r="A437" s="1"/>
      <c r="B437" s="109"/>
      <c r="C437" s="14"/>
      <c r="D437" s="14"/>
      <c r="E437" s="63"/>
      <c r="F437" s="63"/>
      <c r="G437" s="2"/>
      <c r="H437" s="224"/>
      <c r="I437" s="224"/>
      <c r="J437" s="224"/>
      <c r="K437" s="225"/>
      <c r="L437" s="225"/>
      <c r="M437" s="226"/>
      <c r="N437" s="226"/>
      <c r="O437" s="226"/>
      <c r="P437" s="226"/>
      <c r="Q437" s="63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30.75" customHeight="1">
      <c r="A438" s="1"/>
      <c r="B438" s="109"/>
      <c r="C438" s="14"/>
      <c r="D438" s="14"/>
      <c r="E438" s="63"/>
      <c r="F438" s="63"/>
      <c r="G438" s="2"/>
      <c r="H438" s="224"/>
      <c r="I438" s="224"/>
      <c r="J438" s="224"/>
      <c r="K438" s="225"/>
      <c r="L438" s="225"/>
      <c r="M438" s="226"/>
      <c r="N438" s="226"/>
      <c r="O438" s="226"/>
      <c r="P438" s="226"/>
      <c r="Q438" s="63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30.75" customHeight="1">
      <c r="A439" s="1"/>
      <c r="B439" s="109"/>
      <c r="C439" s="14"/>
      <c r="D439" s="14"/>
      <c r="E439" s="63"/>
      <c r="F439" s="63"/>
      <c r="G439" s="2"/>
      <c r="H439" s="224"/>
      <c r="I439" s="224"/>
      <c r="J439" s="224"/>
      <c r="K439" s="225"/>
      <c r="L439" s="225"/>
      <c r="M439" s="226"/>
      <c r="N439" s="226"/>
      <c r="O439" s="226"/>
      <c r="P439" s="226"/>
      <c r="Q439" s="63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30.75" customHeight="1">
      <c r="A440" s="1"/>
      <c r="B440" s="109"/>
      <c r="C440" s="14"/>
      <c r="D440" s="14"/>
      <c r="E440" s="63"/>
      <c r="F440" s="63"/>
      <c r="G440" s="2"/>
      <c r="H440" s="224"/>
      <c r="I440" s="224"/>
      <c r="J440" s="224"/>
      <c r="K440" s="225"/>
      <c r="L440" s="225"/>
      <c r="M440" s="226"/>
      <c r="N440" s="226"/>
      <c r="O440" s="226"/>
      <c r="P440" s="226"/>
      <c r="Q440" s="63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30.75" customHeight="1">
      <c r="A441" s="1"/>
      <c r="B441" s="109"/>
      <c r="C441" s="14"/>
      <c r="D441" s="14"/>
      <c r="E441" s="63"/>
      <c r="F441" s="63"/>
      <c r="G441" s="2"/>
      <c r="H441" s="224"/>
      <c r="I441" s="224"/>
      <c r="J441" s="224"/>
      <c r="K441" s="225"/>
      <c r="L441" s="225"/>
      <c r="M441" s="226"/>
      <c r="N441" s="226"/>
      <c r="O441" s="226"/>
      <c r="P441" s="226"/>
      <c r="Q441" s="63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30.75" customHeight="1">
      <c r="A442" s="1"/>
      <c r="B442" s="109"/>
      <c r="C442" s="14"/>
      <c r="D442" s="14"/>
      <c r="E442" s="63"/>
      <c r="F442" s="63"/>
      <c r="G442" s="2"/>
      <c r="H442" s="224"/>
      <c r="I442" s="224"/>
      <c r="J442" s="224"/>
      <c r="K442" s="225"/>
      <c r="L442" s="225"/>
      <c r="M442" s="226"/>
      <c r="N442" s="226"/>
      <c r="O442" s="226"/>
      <c r="P442" s="226"/>
      <c r="Q442" s="63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30.75" customHeight="1">
      <c r="A443" s="1"/>
      <c r="B443" s="109"/>
      <c r="C443" s="14"/>
      <c r="D443" s="14"/>
      <c r="E443" s="63"/>
      <c r="F443" s="63"/>
      <c r="G443" s="2"/>
      <c r="H443" s="224"/>
      <c r="I443" s="224"/>
      <c r="J443" s="224"/>
      <c r="K443" s="225"/>
      <c r="L443" s="225"/>
      <c r="M443" s="226"/>
      <c r="N443" s="226"/>
      <c r="O443" s="226"/>
      <c r="P443" s="226"/>
      <c r="Q443" s="63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30.75" customHeight="1">
      <c r="A444" s="1"/>
      <c r="B444" s="109"/>
      <c r="C444" s="14"/>
      <c r="D444" s="14"/>
      <c r="E444" s="63"/>
      <c r="F444" s="63"/>
      <c r="G444" s="2"/>
      <c r="H444" s="224"/>
      <c r="I444" s="224"/>
      <c r="J444" s="224"/>
      <c r="K444" s="225"/>
      <c r="L444" s="225"/>
      <c r="M444" s="226"/>
      <c r="N444" s="226"/>
      <c r="O444" s="226"/>
      <c r="P444" s="226"/>
      <c r="Q444" s="63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30.75" customHeight="1">
      <c r="A445" s="1"/>
      <c r="B445" s="109"/>
      <c r="C445" s="14"/>
      <c r="D445" s="14"/>
      <c r="E445" s="63"/>
      <c r="F445" s="63"/>
      <c r="G445" s="2"/>
      <c r="H445" s="224"/>
      <c r="I445" s="224"/>
      <c r="J445" s="224"/>
      <c r="K445" s="225"/>
      <c r="L445" s="225"/>
      <c r="M445" s="226"/>
      <c r="N445" s="226"/>
      <c r="O445" s="226"/>
      <c r="P445" s="226"/>
      <c r="Q445" s="63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30.75" customHeight="1">
      <c r="A446" s="1"/>
      <c r="B446" s="109"/>
      <c r="C446" s="14"/>
      <c r="D446" s="14"/>
      <c r="E446" s="63"/>
      <c r="F446" s="63"/>
      <c r="G446" s="2"/>
      <c r="H446" s="224"/>
      <c r="I446" s="224"/>
      <c r="J446" s="224"/>
      <c r="K446" s="225"/>
      <c r="L446" s="225"/>
      <c r="M446" s="226"/>
      <c r="N446" s="226"/>
      <c r="O446" s="226"/>
      <c r="P446" s="226"/>
      <c r="Q446" s="63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30.75" customHeight="1">
      <c r="A447" s="1"/>
      <c r="B447" s="109"/>
      <c r="C447" s="14"/>
      <c r="D447" s="14"/>
      <c r="E447" s="63"/>
      <c r="F447" s="63"/>
      <c r="G447" s="2"/>
      <c r="H447" s="224"/>
      <c r="I447" s="224"/>
      <c r="J447" s="224"/>
      <c r="K447" s="225"/>
      <c r="L447" s="225"/>
      <c r="M447" s="226"/>
      <c r="N447" s="226"/>
      <c r="O447" s="226"/>
      <c r="P447" s="226"/>
      <c r="Q447" s="63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30.75" customHeight="1">
      <c r="A448" s="1"/>
      <c r="B448" s="109"/>
      <c r="C448" s="14"/>
      <c r="D448" s="14"/>
      <c r="E448" s="63"/>
      <c r="F448" s="63"/>
      <c r="G448" s="2"/>
      <c r="H448" s="224"/>
      <c r="I448" s="224"/>
      <c r="J448" s="224"/>
      <c r="K448" s="225"/>
      <c r="L448" s="225"/>
      <c r="M448" s="226"/>
      <c r="N448" s="226"/>
      <c r="O448" s="226"/>
      <c r="P448" s="226"/>
      <c r="Q448" s="63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30.75" customHeight="1">
      <c r="A449" s="1"/>
      <c r="B449" s="109"/>
      <c r="C449" s="14"/>
      <c r="D449" s="14"/>
      <c r="E449" s="63"/>
      <c r="F449" s="63"/>
      <c r="G449" s="2"/>
      <c r="H449" s="224"/>
      <c r="I449" s="224"/>
      <c r="J449" s="224"/>
      <c r="K449" s="225"/>
      <c r="L449" s="225"/>
      <c r="M449" s="226"/>
      <c r="N449" s="226"/>
      <c r="O449" s="226"/>
      <c r="P449" s="226"/>
      <c r="Q449" s="63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30.75" customHeight="1">
      <c r="A450" s="1"/>
      <c r="B450" s="109"/>
      <c r="C450" s="14"/>
      <c r="D450" s="14"/>
      <c r="E450" s="63"/>
      <c r="F450" s="63"/>
      <c r="G450" s="2"/>
      <c r="H450" s="224"/>
      <c r="I450" s="224"/>
      <c r="J450" s="224"/>
      <c r="K450" s="225"/>
      <c r="L450" s="225"/>
      <c r="M450" s="226"/>
      <c r="N450" s="226"/>
      <c r="O450" s="226"/>
      <c r="P450" s="226"/>
      <c r="Q450" s="63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30.75" customHeight="1">
      <c r="A451" s="1"/>
      <c r="B451" s="109"/>
      <c r="C451" s="14"/>
      <c r="D451" s="14"/>
      <c r="E451" s="63"/>
      <c r="F451" s="63"/>
      <c r="G451" s="2"/>
      <c r="H451" s="224"/>
      <c r="I451" s="224"/>
      <c r="J451" s="224"/>
      <c r="K451" s="225"/>
      <c r="L451" s="225"/>
      <c r="M451" s="226"/>
      <c r="N451" s="226"/>
      <c r="O451" s="226"/>
      <c r="P451" s="226"/>
      <c r="Q451" s="63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30.75" customHeight="1">
      <c r="A452" s="1"/>
      <c r="B452" s="109"/>
      <c r="C452" s="14"/>
      <c r="D452" s="14"/>
      <c r="E452" s="63"/>
      <c r="F452" s="63"/>
      <c r="G452" s="2"/>
      <c r="H452" s="224"/>
      <c r="I452" s="224"/>
      <c r="J452" s="224"/>
      <c r="K452" s="225"/>
      <c r="L452" s="225"/>
      <c r="M452" s="226"/>
      <c r="N452" s="226"/>
      <c r="O452" s="226"/>
      <c r="P452" s="226"/>
      <c r="Q452" s="63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30.75" customHeight="1">
      <c r="A453" s="1"/>
      <c r="B453" s="109"/>
      <c r="C453" s="14"/>
      <c r="D453" s="14"/>
      <c r="E453" s="63"/>
      <c r="F453" s="63"/>
      <c r="G453" s="2"/>
      <c r="H453" s="224"/>
      <c r="I453" s="224"/>
      <c r="J453" s="224"/>
      <c r="K453" s="225"/>
      <c r="L453" s="225"/>
      <c r="M453" s="226"/>
      <c r="N453" s="226"/>
      <c r="O453" s="226"/>
      <c r="P453" s="226"/>
      <c r="Q453" s="63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30.75" customHeight="1">
      <c r="A454" s="1"/>
      <c r="B454" s="109"/>
      <c r="C454" s="14"/>
      <c r="D454" s="14"/>
      <c r="E454" s="63"/>
      <c r="F454" s="63"/>
      <c r="G454" s="2"/>
      <c r="H454" s="224"/>
      <c r="I454" s="224"/>
      <c r="J454" s="224"/>
      <c r="K454" s="225"/>
      <c r="L454" s="225"/>
      <c r="M454" s="226"/>
      <c r="N454" s="226"/>
      <c r="O454" s="226"/>
      <c r="P454" s="226"/>
      <c r="Q454" s="63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30.75" customHeight="1">
      <c r="A455" s="1"/>
      <c r="B455" s="109"/>
      <c r="C455" s="14"/>
      <c r="D455" s="14"/>
      <c r="E455" s="63"/>
      <c r="F455" s="63"/>
      <c r="G455" s="2"/>
      <c r="H455" s="224"/>
      <c r="I455" s="224"/>
      <c r="J455" s="224"/>
      <c r="K455" s="225"/>
      <c r="L455" s="225"/>
      <c r="M455" s="226"/>
      <c r="N455" s="226"/>
      <c r="O455" s="226"/>
      <c r="P455" s="226"/>
      <c r="Q455" s="63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30.75" customHeight="1">
      <c r="A456" s="1"/>
      <c r="B456" s="109"/>
      <c r="C456" s="14"/>
      <c r="D456" s="14"/>
      <c r="E456" s="63"/>
      <c r="F456" s="63"/>
      <c r="G456" s="2"/>
      <c r="H456" s="224"/>
      <c r="I456" s="224"/>
      <c r="J456" s="224"/>
      <c r="K456" s="225"/>
      <c r="L456" s="225"/>
      <c r="M456" s="226"/>
      <c r="N456" s="226"/>
      <c r="O456" s="226"/>
      <c r="P456" s="226"/>
      <c r="Q456" s="63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30.75" customHeight="1">
      <c r="A457" s="1"/>
      <c r="B457" s="109"/>
      <c r="C457" s="14"/>
      <c r="D457" s="14"/>
      <c r="E457" s="63"/>
      <c r="F457" s="63"/>
      <c r="G457" s="2"/>
      <c r="H457" s="224"/>
      <c r="I457" s="224"/>
      <c r="J457" s="224"/>
      <c r="K457" s="225"/>
      <c r="L457" s="225"/>
      <c r="M457" s="226"/>
      <c r="N457" s="226"/>
      <c r="O457" s="226"/>
      <c r="P457" s="226"/>
      <c r="Q457" s="63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30.75" customHeight="1">
      <c r="A458" s="1"/>
      <c r="B458" s="109"/>
      <c r="C458" s="14"/>
      <c r="D458" s="14"/>
      <c r="E458" s="63"/>
      <c r="F458" s="63"/>
      <c r="G458" s="2"/>
      <c r="H458" s="224"/>
      <c r="I458" s="224"/>
      <c r="J458" s="224"/>
      <c r="K458" s="225"/>
      <c r="L458" s="225"/>
      <c r="M458" s="226"/>
      <c r="N458" s="226"/>
      <c r="O458" s="226"/>
      <c r="P458" s="226"/>
      <c r="Q458" s="63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30.75" customHeight="1">
      <c r="A459" s="1"/>
      <c r="B459" s="109"/>
      <c r="C459" s="14"/>
      <c r="D459" s="14"/>
      <c r="E459" s="63"/>
      <c r="F459" s="63"/>
      <c r="G459" s="2"/>
      <c r="H459" s="224"/>
      <c r="I459" s="224"/>
      <c r="J459" s="224"/>
      <c r="K459" s="225"/>
      <c r="L459" s="225"/>
      <c r="M459" s="226"/>
      <c r="N459" s="226"/>
      <c r="O459" s="226"/>
      <c r="P459" s="226"/>
      <c r="Q459" s="63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30.75" customHeight="1">
      <c r="A460" s="1"/>
      <c r="B460" s="109"/>
      <c r="C460" s="14"/>
      <c r="D460" s="14"/>
      <c r="E460" s="63"/>
      <c r="F460" s="63"/>
      <c r="G460" s="2"/>
      <c r="H460" s="224"/>
      <c r="I460" s="224"/>
      <c r="J460" s="224"/>
      <c r="K460" s="225"/>
      <c r="L460" s="225"/>
      <c r="M460" s="226"/>
      <c r="N460" s="226"/>
      <c r="O460" s="226"/>
      <c r="P460" s="226"/>
      <c r="Q460" s="63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30.75" customHeight="1">
      <c r="A461" s="1"/>
      <c r="B461" s="109"/>
      <c r="C461" s="14"/>
      <c r="D461" s="14"/>
      <c r="E461" s="63"/>
      <c r="F461" s="63"/>
      <c r="G461" s="2"/>
      <c r="H461" s="224"/>
      <c r="I461" s="224"/>
      <c r="J461" s="224"/>
      <c r="K461" s="225"/>
      <c r="L461" s="225"/>
      <c r="M461" s="226"/>
      <c r="N461" s="226"/>
      <c r="O461" s="226"/>
      <c r="P461" s="226"/>
      <c r="Q461" s="63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30.75" customHeight="1">
      <c r="A462" s="1"/>
      <c r="B462" s="109"/>
      <c r="C462" s="14"/>
      <c r="D462" s="14"/>
      <c r="E462" s="63"/>
      <c r="F462" s="63"/>
      <c r="G462" s="2"/>
      <c r="H462" s="224"/>
      <c r="I462" s="224"/>
      <c r="J462" s="224"/>
      <c r="K462" s="225"/>
      <c r="L462" s="225"/>
      <c r="M462" s="226"/>
      <c r="N462" s="226"/>
      <c r="O462" s="226"/>
      <c r="P462" s="226"/>
      <c r="Q462" s="63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30.75" customHeight="1">
      <c r="A463" s="1"/>
      <c r="B463" s="109"/>
      <c r="C463" s="14"/>
      <c r="D463" s="14"/>
      <c r="E463" s="63"/>
      <c r="F463" s="63"/>
      <c r="G463" s="2"/>
      <c r="H463" s="224"/>
      <c r="I463" s="224"/>
      <c r="J463" s="224"/>
      <c r="K463" s="225"/>
      <c r="L463" s="225"/>
      <c r="M463" s="226"/>
      <c r="N463" s="226"/>
      <c r="O463" s="226"/>
      <c r="P463" s="226"/>
      <c r="Q463" s="63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30.75" customHeight="1">
      <c r="A464" s="1"/>
      <c r="B464" s="109"/>
      <c r="C464" s="14"/>
      <c r="D464" s="14"/>
      <c r="E464" s="63"/>
      <c r="F464" s="63"/>
      <c r="G464" s="2"/>
      <c r="H464" s="224"/>
      <c r="I464" s="224"/>
      <c r="J464" s="224"/>
      <c r="K464" s="225"/>
      <c r="L464" s="225"/>
      <c r="M464" s="226"/>
      <c r="N464" s="226"/>
      <c r="O464" s="226"/>
      <c r="P464" s="226"/>
      <c r="Q464" s="63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30.75" customHeight="1">
      <c r="A465" s="1"/>
      <c r="B465" s="109"/>
      <c r="C465" s="14"/>
      <c r="D465" s="14"/>
      <c r="E465" s="63"/>
      <c r="F465" s="63"/>
      <c r="G465" s="2"/>
      <c r="H465" s="224"/>
      <c r="I465" s="224"/>
      <c r="J465" s="224"/>
      <c r="K465" s="225"/>
      <c r="L465" s="225"/>
      <c r="M465" s="226"/>
      <c r="N465" s="226"/>
      <c r="O465" s="226"/>
      <c r="P465" s="226"/>
      <c r="Q465" s="63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30.75" customHeight="1">
      <c r="A466" s="1"/>
      <c r="B466" s="109"/>
      <c r="C466" s="14"/>
      <c r="D466" s="14"/>
      <c r="E466" s="63"/>
      <c r="F466" s="63"/>
      <c r="G466" s="2"/>
      <c r="H466" s="224"/>
      <c r="I466" s="224"/>
      <c r="J466" s="224"/>
      <c r="K466" s="225"/>
      <c r="L466" s="225"/>
      <c r="M466" s="226"/>
      <c r="N466" s="226"/>
      <c r="O466" s="226"/>
      <c r="P466" s="226"/>
      <c r="Q466" s="63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30.75" customHeight="1">
      <c r="A467" s="1"/>
      <c r="B467" s="109"/>
      <c r="C467" s="14"/>
      <c r="D467" s="14"/>
      <c r="E467" s="63"/>
      <c r="F467" s="63"/>
      <c r="G467" s="2"/>
      <c r="H467" s="224"/>
      <c r="I467" s="224"/>
      <c r="J467" s="224"/>
      <c r="K467" s="225"/>
      <c r="L467" s="225"/>
      <c r="M467" s="226"/>
      <c r="N467" s="226"/>
      <c r="O467" s="226"/>
      <c r="P467" s="226"/>
      <c r="Q467" s="63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30.75" customHeight="1">
      <c r="A468" s="1"/>
      <c r="B468" s="109"/>
      <c r="C468" s="14"/>
      <c r="D468" s="14"/>
      <c r="E468" s="63"/>
      <c r="F468" s="63"/>
      <c r="G468" s="2"/>
      <c r="H468" s="224"/>
      <c r="I468" s="224"/>
      <c r="J468" s="224"/>
      <c r="K468" s="225"/>
      <c r="L468" s="225"/>
      <c r="M468" s="226"/>
      <c r="N468" s="226"/>
      <c r="O468" s="226"/>
      <c r="P468" s="226"/>
      <c r="Q468" s="63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30.75" customHeight="1">
      <c r="A469" s="1"/>
      <c r="B469" s="109"/>
      <c r="C469" s="14"/>
      <c r="D469" s="14"/>
      <c r="E469" s="63"/>
      <c r="F469" s="63"/>
      <c r="G469" s="2"/>
      <c r="H469" s="224"/>
      <c r="I469" s="224"/>
      <c r="J469" s="224"/>
      <c r="K469" s="225"/>
      <c r="L469" s="225"/>
      <c r="M469" s="226"/>
      <c r="N469" s="226"/>
      <c r="O469" s="226"/>
      <c r="P469" s="226"/>
      <c r="Q469" s="63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30.75" customHeight="1">
      <c r="A470" s="1"/>
      <c r="B470" s="109"/>
      <c r="C470" s="14"/>
      <c r="D470" s="14"/>
      <c r="E470" s="63"/>
      <c r="F470" s="63"/>
      <c r="G470" s="2"/>
      <c r="H470" s="224"/>
      <c r="I470" s="224"/>
      <c r="J470" s="224"/>
      <c r="K470" s="225"/>
      <c r="L470" s="225"/>
      <c r="M470" s="226"/>
      <c r="N470" s="226"/>
      <c r="O470" s="226"/>
      <c r="P470" s="226"/>
      <c r="Q470" s="63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30.75" customHeight="1">
      <c r="A471" s="1"/>
      <c r="B471" s="109"/>
      <c r="C471" s="14"/>
      <c r="D471" s="14"/>
      <c r="E471" s="63"/>
      <c r="F471" s="63"/>
      <c r="G471" s="2"/>
      <c r="H471" s="224"/>
      <c r="I471" s="224"/>
      <c r="J471" s="224"/>
      <c r="K471" s="225"/>
      <c r="L471" s="225"/>
      <c r="M471" s="226"/>
      <c r="N471" s="226"/>
      <c r="O471" s="226"/>
      <c r="P471" s="226"/>
      <c r="Q471" s="63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30.75" customHeight="1">
      <c r="A472" s="1"/>
      <c r="B472" s="109"/>
      <c r="C472" s="14"/>
      <c r="D472" s="14"/>
      <c r="E472" s="63"/>
      <c r="F472" s="63"/>
      <c r="G472" s="2"/>
      <c r="H472" s="224"/>
      <c r="I472" s="224"/>
      <c r="J472" s="224"/>
      <c r="K472" s="225"/>
      <c r="L472" s="225"/>
      <c r="M472" s="226"/>
      <c r="N472" s="226"/>
      <c r="O472" s="226"/>
      <c r="P472" s="226"/>
      <c r="Q472" s="63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30.75" customHeight="1">
      <c r="A473" s="1"/>
      <c r="B473" s="109"/>
      <c r="C473" s="14"/>
      <c r="D473" s="14"/>
      <c r="E473" s="63"/>
      <c r="F473" s="63"/>
      <c r="G473" s="2"/>
      <c r="H473" s="224"/>
      <c r="I473" s="224"/>
      <c r="J473" s="224"/>
      <c r="K473" s="225"/>
      <c r="L473" s="225"/>
      <c r="M473" s="226"/>
      <c r="N473" s="226"/>
      <c r="O473" s="226"/>
      <c r="P473" s="226"/>
      <c r="Q473" s="63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30.75" customHeight="1">
      <c r="A474" s="1"/>
      <c r="B474" s="109"/>
      <c r="C474" s="14"/>
      <c r="D474" s="14"/>
      <c r="E474" s="63"/>
      <c r="F474" s="63"/>
      <c r="G474" s="2"/>
      <c r="H474" s="224"/>
      <c r="I474" s="224"/>
      <c r="J474" s="224"/>
      <c r="K474" s="225"/>
      <c r="L474" s="225"/>
      <c r="M474" s="226"/>
      <c r="N474" s="226"/>
      <c r="O474" s="226"/>
      <c r="P474" s="226"/>
      <c r="Q474" s="63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30.75" customHeight="1">
      <c r="A475" s="1"/>
      <c r="B475" s="109"/>
      <c r="C475" s="14"/>
      <c r="D475" s="14"/>
      <c r="E475" s="63"/>
      <c r="F475" s="63"/>
      <c r="G475" s="2"/>
      <c r="H475" s="224"/>
      <c r="I475" s="224"/>
      <c r="J475" s="224"/>
      <c r="K475" s="225"/>
      <c r="L475" s="225"/>
      <c r="M475" s="226"/>
      <c r="N475" s="226"/>
      <c r="O475" s="226"/>
      <c r="P475" s="226"/>
      <c r="Q475" s="63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30.75" customHeight="1">
      <c r="A476" s="1"/>
      <c r="B476" s="109"/>
      <c r="C476" s="14"/>
      <c r="D476" s="14"/>
      <c r="E476" s="63"/>
      <c r="F476" s="63"/>
      <c r="G476" s="2"/>
      <c r="H476" s="224"/>
      <c r="I476" s="224"/>
      <c r="J476" s="224"/>
      <c r="K476" s="225"/>
      <c r="L476" s="225"/>
      <c r="M476" s="226"/>
      <c r="N476" s="226"/>
      <c r="O476" s="226"/>
      <c r="P476" s="226"/>
      <c r="Q476" s="63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30.75" customHeight="1">
      <c r="A477" s="1"/>
      <c r="B477" s="109"/>
      <c r="C477" s="14"/>
      <c r="D477" s="14"/>
      <c r="E477" s="63"/>
      <c r="F477" s="63"/>
      <c r="G477" s="2"/>
      <c r="H477" s="224"/>
      <c r="I477" s="224"/>
      <c r="J477" s="224"/>
      <c r="K477" s="225"/>
      <c r="L477" s="225"/>
      <c r="M477" s="226"/>
      <c r="N477" s="226"/>
      <c r="O477" s="226"/>
      <c r="P477" s="226"/>
      <c r="Q477" s="63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30.75" customHeight="1">
      <c r="A478" s="1"/>
      <c r="B478" s="109"/>
      <c r="C478" s="14"/>
      <c r="D478" s="14"/>
      <c r="E478" s="63"/>
      <c r="F478" s="63"/>
      <c r="G478" s="2"/>
      <c r="H478" s="224"/>
      <c r="I478" s="224"/>
      <c r="J478" s="224"/>
      <c r="K478" s="225"/>
      <c r="L478" s="225"/>
      <c r="M478" s="226"/>
      <c r="N478" s="226"/>
      <c r="O478" s="226"/>
      <c r="P478" s="226"/>
      <c r="Q478" s="63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30.75" customHeight="1">
      <c r="A479" s="1"/>
      <c r="B479" s="109"/>
      <c r="C479" s="14"/>
      <c r="D479" s="14"/>
      <c r="E479" s="63"/>
      <c r="F479" s="63"/>
      <c r="G479" s="2"/>
      <c r="H479" s="224"/>
      <c r="I479" s="224"/>
      <c r="J479" s="224"/>
      <c r="K479" s="225"/>
      <c r="L479" s="225"/>
      <c r="M479" s="226"/>
      <c r="N479" s="226"/>
      <c r="O479" s="226"/>
      <c r="P479" s="226"/>
      <c r="Q479" s="63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30.75" customHeight="1">
      <c r="A480" s="1"/>
      <c r="B480" s="109"/>
      <c r="C480" s="14"/>
      <c r="D480" s="14"/>
      <c r="E480" s="63"/>
      <c r="F480" s="63"/>
      <c r="G480" s="2"/>
      <c r="H480" s="224"/>
      <c r="I480" s="224"/>
      <c r="J480" s="224"/>
      <c r="K480" s="225"/>
      <c r="L480" s="225"/>
      <c r="M480" s="226"/>
      <c r="N480" s="226"/>
      <c r="O480" s="226"/>
      <c r="P480" s="226"/>
      <c r="Q480" s="63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30.75" customHeight="1">
      <c r="A481" s="1"/>
      <c r="B481" s="109"/>
      <c r="C481" s="14"/>
      <c r="D481" s="14"/>
      <c r="E481" s="63"/>
      <c r="F481" s="63"/>
      <c r="G481" s="2"/>
      <c r="H481" s="224"/>
      <c r="I481" s="224"/>
      <c r="J481" s="224"/>
      <c r="K481" s="225"/>
      <c r="L481" s="225"/>
      <c r="M481" s="226"/>
      <c r="N481" s="226"/>
      <c r="O481" s="226"/>
      <c r="P481" s="226"/>
      <c r="Q481" s="63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30.75" customHeight="1">
      <c r="A482" s="1"/>
      <c r="B482" s="109"/>
      <c r="C482" s="14"/>
      <c r="D482" s="14"/>
      <c r="E482" s="63"/>
      <c r="F482" s="63"/>
      <c r="G482" s="2"/>
      <c r="H482" s="224"/>
      <c r="I482" s="224"/>
      <c r="J482" s="224"/>
      <c r="K482" s="225"/>
      <c r="L482" s="225"/>
      <c r="M482" s="226"/>
      <c r="N482" s="226"/>
      <c r="O482" s="226"/>
      <c r="P482" s="226"/>
      <c r="Q482" s="63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30.75" customHeight="1">
      <c r="A483" s="1"/>
      <c r="B483" s="109"/>
      <c r="C483" s="14"/>
      <c r="D483" s="14"/>
      <c r="E483" s="63"/>
      <c r="F483" s="63"/>
      <c r="G483" s="2"/>
      <c r="H483" s="224"/>
      <c r="I483" s="224"/>
      <c r="J483" s="224"/>
      <c r="K483" s="225"/>
      <c r="L483" s="225"/>
      <c r="M483" s="226"/>
      <c r="N483" s="226"/>
      <c r="O483" s="226"/>
      <c r="P483" s="226"/>
      <c r="Q483" s="63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30.75" customHeight="1">
      <c r="A484" s="1"/>
      <c r="B484" s="109"/>
      <c r="C484" s="14"/>
      <c r="D484" s="14"/>
      <c r="E484" s="63"/>
      <c r="F484" s="63"/>
      <c r="G484" s="2"/>
      <c r="H484" s="224"/>
      <c r="I484" s="224"/>
      <c r="J484" s="224"/>
      <c r="K484" s="225"/>
      <c r="L484" s="225"/>
      <c r="M484" s="226"/>
      <c r="N484" s="226"/>
      <c r="O484" s="226"/>
      <c r="P484" s="226"/>
      <c r="Q484" s="63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30.75" customHeight="1">
      <c r="A485" s="1"/>
      <c r="B485" s="109"/>
      <c r="C485" s="14"/>
      <c r="D485" s="14"/>
      <c r="E485" s="63"/>
      <c r="F485" s="63"/>
      <c r="G485" s="2"/>
      <c r="H485" s="224"/>
      <c r="I485" s="224"/>
      <c r="J485" s="224"/>
      <c r="K485" s="225"/>
      <c r="L485" s="225"/>
      <c r="M485" s="226"/>
      <c r="N485" s="226"/>
      <c r="O485" s="226"/>
      <c r="P485" s="226"/>
      <c r="Q485" s="63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30.75" customHeight="1">
      <c r="A486" s="1"/>
      <c r="B486" s="109"/>
      <c r="C486" s="14"/>
      <c r="D486" s="14"/>
      <c r="E486" s="63"/>
      <c r="F486" s="63"/>
      <c r="G486" s="2"/>
      <c r="H486" s="224"/>
      <c r="I486" s="224"/>
      <c r="J486" s="224"/>
      <c r="K486" s="225"/>
      <c r="L486" s="225"/>
      <c r="M486" s="226"/>
      <c r="N486" s="226"/>
      <c r="O486" s="226"/>
      <c r="P486" s="226"/>
      <c r="Q486" s="63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30.75" customHeight="1">
      <c r="A487" s="1"/>
      <c r="B487" s="109"/>
      <c r="C487" s="14"/>
      <c r="D487" s="14"/>
      <c r="E487" s="63"/>
      <c r="F487" s="63"/>
      <c r="G487" s="2"/>
      <c r="H487" s="224"/>
      <c r="I487" s="224"/>
      <c r="J487" s="224"/>
      <c r="K487" s="225"/>
      <c r="L487" s="225"/>
      <c r="M487" s="226"/>
      <c r="N487" s="226"/>
      <c r="O487" s="226"/>
      <c r="P487" s="226"/>
      <c r="Q487" s="63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30.75" customHeight="1">
      <c r="A488" s="1"/>
      <c r="B488" s="109"/>
      <c r="C488" s="14"/>
      <c r="D488" s="14"/>
      <c r="E488" s="63"/>
      <c r="F488" s="63"/>
      <c r="G488" s="2"/>
      <c r="H488" s="224"/>
      <c r="I488" s="224"/>
      <c r="J488" s="224"/>
      <c r="K488" s="225"/>
      <c r="L488" s="225"/>
      <c r="M488" s="226"/>
      <c r="N488" s="226"/>
      <c r="O488" s="226"/>
      <c r="P488" s="226"/>
      <c r="Q488" s="63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30.75" customHeight="1">
      <c r="A489" s="1"/>
      <c r="B489" s="109"/>
      <c r="C489" s="14"/>
      <c r="D489" s="14"/>
      <c r="E489" s="63"/>
      <c r="F489" s="63"/>
      <c r="G489" s="2"/>
      <c r="H489" s="224"/>
      <c r="I489" s="224"/>
      <c r="J489" s="224"/>
      <c r="K489" s="225"/>
      <c r="L489" s="225"/>
      <c r="M489" s="226"/>
      <c r="N489" s="226"/>
      <c r="O489" s="226"/>
      <c r="P489" s="226"/>
      <c r="Q489" s="63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30.75" customHeight="1">
      <c r="A490" s="1"/>
      <c r="B490" s="109"/>
      <c r="C490" s="14"/>
      <c r="D490" s="14"/>
      <c r="E490" s="63"/>
      <c r="F490" s="63"/>
      <c r="G490" s="2"/>
      <c r="H490" s="224"/>
      <c r="I490" s="224"/>
      <c r="J490" s="224"/>
      <c r="K490" s="225"/>
      <c r="L490" s="225"/>
      <c r="M490" s="226"/>
      <c r="N490" s="226"/>
      <c r="O490" s="226"/>
      <c r="P490" s="226"/>
      <c r="Q490" s="63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30.75" customHeight="1">
      <c r="A491" s="1"/>
      <c r="B491" s="109"/>
      <c r="C491" s="14"/>
      <c r="D491" s="14"/>
      <c r="E491" s="63"/>
      <c r="F491" s="63"/>
      <c r="G491" s="2"/>
      <c r="H491" s="224"/>
      <c r="I491" s="224"/>
      <c r="J491" s="224"/>
      <c r="K491" s="225"/>
      <c r="L491" s="225"/>
      <c r="M491" s="226"/>
      <c r="N491" s="226"/>
      <c r="O491" s="226"/>
      <c r="P491" s="226"/>
      <c r="Q491" s="63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30.75" customHeight="1">
      <c r="A492" s="1"/>
      <c r="B492" s="109"/>
      <c r="C492" s="14"/>
      <c r="D492" s="14"/>
      <c r="E492" s="63"/>
      <c r="F492" s="63"/>
      <c r="G492" s="2"/>
      <c r="H492" s="224"/>
      <c r="I492" s="224"/>
      <c r="J492" s="224"/>
      <c r="K492" s="225"/>
      <c r="L492" s="225"/>
      <c r="M492" s="226"/>
      <c r="N492" s="226"/>
      <c r="O492" s="226"/>
      <c r="P492" s="226"/>
      <c r="Q492" s="63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30.75" customHeight="1">
      <c r="A493" s="1"/>
      <c r="B493" s="109"/>
      <c r="C493" s="14"/>
      <c r="D493" s="14"/>
      <c r="E493" s="63"/>
      <c r="F493" s="63"/>
      <c r="G493" s="2"/>
      <c r="H493" s="224"/>
      <c r="I493" s="224"/>
      <c r="J493" s="224"/>
      <c r="K493" s="225"/>
      <c r="L493" s="225"/>
      <c r="M493" s="226"/>
      <c r="N493" s="226"/>
      <c r="O493" s="226"/>
      <c r="P493" s="226"/>
      <c r="Q493" s="63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30.75" customHeight="1">
      <c r="A494" s="1"/>
      <c r="B494" s="109"/>
      <c r="C494" s="14"/>
      <c r="D494" s="14"/>
      <c r="E494" s="63"/>
      <c r="F494" s="63"/>
      <c r="G494" s="2"/>
      <c r="H494" s="224"/>
      <c r="I494" s="224"/>
      <c r="J494" s="224"/>
      <c r="K494" s="225"/>
      <c r="L494" s="225"/>
      <c r="M494" s="226"/>
      <c r="N494" s="226"/>
      <c r="O494" s="226"/>
      <c r="P494" s="226"/>
      <c r="Q494" s="63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30.75" customHeight="1">
      <c r="A495" s="1"/>
      <c r="B495" s="109"/>
      <c r="C495" s="14"/>
      <c r="D495" s="14"/>
      <c r="E495" s="63"/>
      <c r="F495" s="63"/>
      <c r="G495" s="2"/>
      <c r="H495" s="224"/>
      <c r="I495" s="224"/>
      <c r="J495" s="224"/>
      <c r="K495" s="225"/>
      <c r="L495" s="225"/>
      <c r="M495" s="226"/>
      <c r="N495" s="226"/>
      <c r="O495" s="226"/>
      <c r="P495" s="226"/>
      <c r="Q495" s="63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30.75" customHeight="1">
      <c r="A496" s="1"/>
      <c r="B496" s="109"/>
      <c r="C496" s="14"/>
      <c r="D496" s="14"/>
      <c r="E496" s="63"/>
      <c r="F496" s="63"/>
      <c r="G496" s="2"/>
      <c r="H496" s="224"/>
      <c r="I496" s="224"/>
      <c r="J496" s="224"/>
      <c r="K496" s="225"/>
      <c r="L496" s="225"/>
      <c r="M496" s="226"/>
      <c r="N496" s="226"/>
      <c r="O496" s="226"/>
      <c r="P496" s="226"/>
      <c r="Q496" s="63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30.75" customHeight="1">
      <c r="A497" s="1"/>
      <c r="B497" s="109"/>
      <c r="C497" s="14"/>
      <c r="D497" s="14"/>
      <c r="E497" s="63"/>
      <c r="F497" s="63"/>
      <c r="G497" s="2"/>
      <c r="H497" s="224"/>
      <c r="I497" s="224"/>
      <c r="J497" s="224"/>
      <c r="K497" s="225"/>
      <c r="L497" s="225"/>
      <c r="M497" s="226"/>
      <c r="N497" s="226"/>
      <c r="O497" s="226"/>
      <c r="P497" s="226"/>
      <c r="Q497" s="63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30.75" customHeight="1">
      <c r="A498" s="1"/>
      <c r="B498" s="109"/>
      <c r="C498" s="14"/>
      <c r="D498" s="14"/>
      <c r="E498" s="63"/>
      <c r="F498" s="63"/>
      <c r="G498" s="2"/>
      <c r="H498" s="224"/>
      <c r="I498" s="224"/>
      <c r="J498" s="224"/>
      <c r="K498" s="225"/>
      <c r="L498" s="225"/>
      <c r="M498" s="226"/>
      <c r="N498" s="226"/>
      <c r="O498" s="226"/>
      <c r="P498" s="226"/>
      <c r="Q498" s="63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30.75" customHeight="1">
      <c r="A499" s="1"/>
      <c r="B499" s="109"/>
      <c r="C499" s="14"/>
      <c r="D499" s="14"/>
      <c r="E499" s="63"/>
      <c r="F499" s="63"/>
      <c r="G499" s="2"/>
      <c r="H499" s="224"/>
      <c r="I499" s="224"/>
      <c r="J499" s="224"/>
      <c r="K499" s="225"/>
      <c r="L499" s="225"/>
      <c r="M499" s="226"/>
      <c r="N499" s="226"/>
      <c r="O499" s="226"/>
      <c r="P499" s="226"/>
      <c r="Q499" s="63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30.75" customHeight="1">
      <c r="A500" s="1"/>
      <c r="B500" s="109"/>
      <c r="C500" s="14"/>
      <c r="D500" s="14"/>
      <c r="E500" s="63"/>
      <c r="F500" s="63"/>
      <c r="G500" s="2"/>
      <c r="H500" s="224"/>
      <c r="I500" s="224"/>
      <c r="J500" s="224"/>
      <c r="K500" s="225"/>
      <c r="L500" s="225"/>
      <c r="M500" s="226"/>
      <c r="N500" s="226"/>
      <c r="O500" s="226"/>
      <c r="P500" s="226"/>
      <c r="Q500" s="63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30.75" customHeight="1">
      <c r="A501" s="1"/>
      <c r="B501" s="109"/>
      <c r="C501" s="14"/>
      <c r="D501" s="14"/>
      <c r="E501" s="63"/>
      <c r="F501" s="63"/>
      <c r="G501" s="2"/>
      <c r="H501" s="224"/>
      <c r="I501" s="224"/>
      <c r="J501" s="224"/>
      <c r="K501" s="225"/>
      <c r="L501" s="225"/>
      <c r="M501" s="226"/>
      <c r="N501" s="226"/>
      <c r="O501" s="226"/>
      <c r="P501" s="226"/>
      <c r="Q501" s="63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30.75" customHeight="1">
      <c r="A502" s="1"/>
      <c r="B502" s="109"/>
      <c r="C502" s="14"/>
      <c r="D502" s="14"/>
      <c r="E502" s="63"/>
      <c r="F502" s="63"/>
      <c r="G502" s="2"/>
      <c r="H502" s="224"/>
      <c r="I502" s="224"/>
      <c r="J502" s="224"/>
      <c r="K502" s="225"/>
      <c r="L502" s="225"/>
      <c r="M502" s="226"/>
      <c r="N502" s="226"/>
      <c r="O502" s="226"/>
      <c r="P502" s="226"/>
      <c r="Q502" s="63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30.75" customHeight="1">
      <c r="A503" s="1"/>
      <c r="B503" s="109"/>
      <c r="C503" s="14"/>
      <c r="D503" s="14"/>
      <c r="E503" s="63"/>
      <c r="F503" s="63"/>
      <c r="G503" s="2"/>
      <c r="H503" s="224"/>
      <c r="I503" s="224"/>
      <c r="J503" s="224"/>
      <c r="K503" s="225"/>
      <c r="L503" s="225"/>
      <c r="M503" s="226"/>
      <c r="N503" s="226"/>
      <c r="O503" s="226"/>
      <c r="P503" s="226"/>
      <c r="Q503" s="63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30.75" customHeight="1">
      <c r="A504" s="1"/>
      <c r="B504" s="109"/>
      <c r="C504" s="14"/>
      <c r="D504" s="14"/>
      <c r="E504" s="63"/>
      <c r="F504" s="63"/>
      <c r="G504" s="2"/>
      <c r="H504" s="224"/>
      <c r="I504" s="224"/>
      <c r="J504" s="224"/>
      <c r="K504" s="225"/>
      <c r="L504" s="225"/>
      <c r="M504" s="226"/>
      <c r="N504" s="226"/>
      <c r="O504" s="226"/>
      <c r="P504" s="226"/>
      <c r="Q504" s="63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30.75" customHeight="1">
      <c r="A505" s="1"/>
      <c r="B505" s="109"/>
      <c r="C505" s="14"/>
      <c r="D505" s="14"/>
      <c r="E505" s="63"/>
      <c r="F505" s="63"/>
      <c r="G505" s="2"/>
      <c r="H505" s="224"/>
      <c r="I505" s="224"/>
      <c r="J505" s="224"/>
      <c r="K505" s="225"/>
      <c r="L505" s="225"/>
      <c r="M505" s="226"/>
      <c r="N505" s="226"/>
      <c r="O505" s="226"/>
      <c r="P505" s="226"/>
      <c r="Q505" s="63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30.75" customHeight="1">
      <c r="A506" s="1"/>
      <c r="B506" s="109"/>
      <c r="C506" s="14"/>
      <c r="D506" s="14"/>
      <c r="E506" s="63"/>
      <c r="F506" s="63"/>
      <c r="G506" s="2"/>
      <c r="H506" s="224"/>
      <c r="I506" s="224"/>
      <c r="J506" s="224"/>
      <c r="K506" s="225"/>
      <c r="L506" s="225"/>
      <c r="M506" s="226"/>
      <c r="N506" s="226"/>
      <c r="O506" s="226"/>
      <c r="P506" s="226"/>
      <c r="Q506" s="63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30.75" customHeight="1">
      <c r="A507" s="1"/>
      <c r="B507" s="109"/>
      <c r="C507" s="14"/>
      <c r="D507" s="14"/>
      <c r="E507" s="63"/>
      <c r="F507" s="63"/>
      <c r="G507" s="2"/>
      <c r="H507" s="224"/>
      <c r="I507" s="224"/>
      <c r="J507" s="224"/>
      <c r="K507" s="225"/>
      <c r="L507" s="225"/>
      <c r="M507" s="226"/>
      <c r="N507" s="226"/>
      <c r="O507" s="226"/>
      <c r="P507" s="226"/>
      <c r="Q507" s="63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30.75" customHeight="1">
      <c r="A508" s="1"/>
      <c r="B508" s="109"/>
      <c r="C508" s="14"/>
      <c r="D508" s="14"/>
      <c r="E508" s="63"/>
      <c r="F508" s="63"/>
      <c r="G508" s="2"/>
      <c r="H508" s="224"/>
      <c r="I508" s="224"/>
      <c r="J508" s="224"/>
      <c r="K508" s="225"/>
      <c r="L508" s="225"/>
      <c r="M508" s="226"/>
      <c r="N508" s="226"/>
      <c r="O508" s="226"/>
      <c r="P508" s="226"/>
      <c r="Q508" s="63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30.75" customHeight="1">
      <c r="A509" s="1"/>
      <c r="B509" s="109"/>
      <c r="C509" s="14"/>
      <c r="D509" s="14"/>
      <c r="E509" s="63"/>
      <c r="F509" s="63"/>
      <c r="G509" s="2"/>
      <c r="H509" s="224"/>
      <c r="I509" s="224"/>
      <c r="J509" s="224"/>
      <c r="K509" s="225"/>
      <c r="L509" s="225"/>
      <c r="M509" s="226"/>
      <c r="N509" s="226"/>
      <c r="O509" s="226"/>
      <c r="P509" s="226"/>
      <c r="Q509" s="63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30.75" customHeight="1">
      <c r="A510" s="1"/>
      <c r="B510" s="109"/>
      <c r="C510" s="14"/>
      <c r="D510" s="14"/>
      <c r="E510" s="63"/>
      <c r="F510" s="63"/>
      <c r="G510" s="2"/>
      <c r="H510" s="224"/>
      <c r="I510" s="224"/>
      <c r="J510" s="224"/>
      <c r="K510" s="225"/>
      <c r="L510" s="225"/>
      <c r="M510" s="226"/>
      <c r="N510" s="226"/>
      <c r="O510" s="226"/>
      <c r="P510" s="226"/>
      <c r="Q510" s="63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30.75" customHeight="1">
      <c r="A511" s="1"/>
      <c r="B511" s="109"/>
      <c r="C511" s="14"/>
      <c r="D511" s="14"/>
      <c r="E511" s="63"/>
      <c r="F511" s="63"/>
      <c r="G511" s="2"/>
      <c r="H511" s="224"/>
      <c r="I511" s="224"/>
      <c r="J511" s="224"/>
      <c r="K511" s="225"/>
      <c r="L511" s="225"/>
      <c r="M511" s="226"/>
      <c r="N511" s="226"/>
      <c r="O511" s="226"/>
      <c r="P511" s="226"/>
      <c r="Q511" s="63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30.75" customHeight="1">
      <c r="A512" s="1"/>
      <c r="B512" s="109"/>
      <c r="C512" s="14"/>
      <c r="D512" s="14"/>
      <c r="E512" s="63"/>
      <c r="F512" s="63"/>
      <c r="G512" s="2"/>
      <c r="H512" s="224"/>
      <c r="I512" s="224"/>
      <c r="J512" s="224"/>
      <c r="K512" s="225"/>
      <c r="L512" s="225"/>
      <c r="M512" s="226"/>
      <c r="N512" s="226"/>
      <c r="O512" s="226"/>
      <c r="P512" s="226"/>
      <c r="Q512" s="63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30.75" customHeight="1">
      <c r="A513" s="1"/>
      <c r="B513" s="109"/>
      <c r="C513" s="14"/>
      <c r="D513" s="14"/>
      <c r="E513" s="63"/>
      <c r="F513" s="63"/>
      <c r="G513" s="2"/>
      <c r="H513" s="224"/>
      <c r="I513" s="224"/>
      <c r="J513" s="224"/>
      <c r="K513" s="225"/>
      <c r="L513" s="225"/>
      <c r="M513" s="226"/>
      <c r="N513" s="226"/>
      <c r="O513" s="226"/>
      <c r="P513" s="226"/>
      <c r="Q513" s="63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30.75" customHeight="1">
      <c r="A514" s="1"/>
      <c r="B514" s="109"/>
      <c r="C514" s="14"/>
      <c r="D514" s="14"/>
      <c r="E514" s="63"/>
      <c r="F514" s="63"/>
      <c r="G514" s="2"/>
      <c r="H514" s="224"/>
      <c r="I514" s="224"/>
      <c r="J514" s="224"/>
      <c r="K514" s="225"/>
      <c r="L514" s="225"/>
      <c r="M514" s="226"/>
      <c r="N514" s="226"/>
      <c r="O514" s="226"/>
      <c r="P514" s="226"/>
      <c r="Q514" s="63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30.75" customHeight="1">
      <c r="A515" s="1"/>
      <c r="B515" s="109"/>
      <c r="C515" s="14"/>
      <c r="D515" s="14"/>
      <c r="E515" s="63"/>
      <c r="F515" s="63"/>
      <c r="G515" s="2"/>
      <c r="H515" s="224"/>
      <c r="I515" s="224"/>
      <c r="J515" s="224"/>
      <c r="K515" s="225"/>
      <c r="L515" s="225"/>
      <c r="M515" s="226"/>
      <c r="N515" s="226"/>
      <c r="O515" s="226"/>
      <c r="P515" s="226"/>
      <c r="Q515" s="63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30.75" customHeight="1">
      <c r="A516" s="1"/>
      <c r="B516" s="109"/>
      <c r="C516" s="14"/>
      <c r="D516" s="14"/>
      <c r="E516" s="63"/>
      <c r="F516" s="63"/>
      <c r="G516" s="2"/>
      <c r="H516" s="224"/>
      <c r="I516" s="224"/>
      <c r="J516" s="224"/>
      <c r="K516" s="225"/>
      <c r="L516" s="225"/>
      <c r="M516" s="226"/>
      <c r="N516" s="226"/>
      <c r="O516" s="226"/>
      <c r="P516" s="226"/>
      <c r="Q516" s="63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30.75" customHeight="1">
      <c r="A517" s="1"/>
      <c r="B517" s="109"/>
      <c r="C517" s="14"/>
      <c r="D517" s="14"/>
      <c r="E517" s="63"/>
      <c r="F517" s="63"/>
      <c r="G517" s="2"/>
      <c r="H517" s="224"/>
      <c r="I517" s="224"/>
      <c r="J517" s="224"/>
      <c r="K517" s="225"/>
      <c r="L517" s="225"/>
      <c r="M517" s="226"/>
      <c r="N517" s="226"/>
      <c r="O517" s="226"/>
      <c r="P517" s="226"/>
      <c r="Q517" s="63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30.75" customHeight="1">
      <c r="A518" s="1"/>
      <c r="B518" s="109"/>
      <c r="C518" s="14"/>
      <c r="D518" s="14"/>
      <c r="E518" s="63"/>
      <c r="F518" s="63"/>
      <c r="G518" s="2"/>
      <c r="H518" s="224"/>
      <c r="I518" s="224"/>
      <c r="J518" s="224"/>
      <c r="K518" s="225"/>
      <c r="L518" s="225"/>
      <c r="M518" s="226"/>
      <c r="N518" s="226"/>
      <c r="O518" s="226"/>
      <c r="P518" s="226"/>
      <c r="Q518" s="63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30.75" customHeight="1">
      <c r="A519" s="1"/>
      <c r="B519" s="109"/>
      <c r="C519" s="14"/>
      <c r="D519" s="14"/>
      <c r="E519" s="63"/>
      <c r="F519" s="63"/>
      <c r="G519" s="2"/>
      <c r="H519" s="224"/>
      <c r="I519" s="224"/>
      <c r="J519" s="224"/>
      <c r="K519" s="225"/>
      <c r="L519" s="225"/>
      <c r="M519" s="226"/>
      <c r="N519" s="226"/>
      <c r="O519" s="226"/>
      <c r="P519" s="226"/>
      <c r="Q519" s="63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30.75" customHeight="1">
      <c r="A520" s="1"/>
      <c r="B520" s="109"/>
      <c r="C520" s="14"/>
      <c r="D520" s="14"/>
      <c r="E520" s="63"/>
      <c r="F520" s="63"/>
      <c r="G520" s="2"/>
      <c r="H520" s="224"/>
      <c r="I520" s="224"/>
      <c r="J520" s="224"/>
      <c r="K520" s="225"/>
      <c r="L520" s="225"/>
      <c r="M520" s="226"/>
      <c r="N520" s="226"/>
      <c r="O520" s="226"/>
      <c r="P520" s="226"/>
      <c r="Q520" s="63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30.75" customHeight="1">
      <c r="A521" s="1"/>
      <c r="B521" s="109"/>
      <c r="C521" s="14"/>
      <c r="D521" s="14"/>
      <c r="E521" s="63"/>
      <c r="F521" s="63"/>
      <c r="G521" s="2"/>
      <c r="H521" s="224"/>
      <c r="I521" s="224"/>
      <c r="J521" s="224"/>
      <c r="K521" s="225"/>
      <c r="L521" s="225"/>
      <c r="M521" s="226"/>
      <c r="N521" s="226"/>
      <c r="O521" s="226"/>
      <c r="P521" s="226"/>
      <c r="Q521" s="63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30.75" customHeight="1">
      <c r="A522" s="1"/>
      <c r="B522" s="109"/>
      <c r="C522" s="14"/>
      <c r="D522" s="14"/>
      <c r="E522" s="63"/>
      <c r="F522" s="63"/>
      <c r="G522" s="2"/>
      <c r="H522" s="224"/>
      <c r="I522" s="224"/>
      <c r="J522" s="224"/>
      <c r="K522" s="225"/>
      <c r="L522" s="225"/>
      <c r="M522" s="226"/>
      <c r="N522" s="226"/>
      <c r="O522" s="226"/>
      <c r="P522" s="226"/>
      <c r="Q522" s="63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30.75" customHeight="1">
      <c r="A523" s="1"/>
      <c r="B523" s="109"/>
      <c r="C523" s="14"/>
      <c r="D523" s="14"/>
      <c r="E523" s="63"/>
      <c r="F523" s="63"/>
      <c r="G523" s="2"/>
      <c r="H523" s="224"/>
      <c r="I523" s="224"/>
      <c r="J523" s="224"/>
      <c r="K523" s="225"/>
      <c r="L523" s="225"/>
      <c r="M523" s="226"/>
      <c r="N523" s="226"/>
      <c r="O523" s="226"/>
      <c r="P523" s="226"/>
      <c r="Q523" s="63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30.75" customHeight="1">
      <c r="A524" s="1"/>
      <c r="B524" s="109"/>
      <c r="C524" s="14"/>
      <c r="D524" s="14"/>
      <c r="E524" s="63"/>
      <c r="F524" s="63"/>
      <c r="G524" s="2"/>
      <c r="H524" s="224"/>
      <c r="I524" s="224"/>
      <c r="J524" s="224"/>
      <c r="K524" s="225"/>
      <c r="L524" s="225"/>
      <c r="M524" s="226"/>
      <c r="N524" s="226"/>
      <c r="O524" s="226"/>
      <c r="P524" s="226"/>
      <c r="Q524" s="63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30.75" customHeight="1">
      <c r="A525" s="1"/>
      <c r="B525" s="109"/>
      <c r="C525" s="14"/>
      <c r="D525" s="14"/>
      <c r="E525" s="63"/>
      <c r="F525" s="63"/>
      <c r="G525" s="2"/>
      <c r="H525" s="224"/>
      <c r="I525" s="224"/>
      <c r="J525" s="224"/>
      <c r="K525" s="225"/>
      <c r="L525" s="225"/>
      <c r="M525" s="226"/>
      <c r="N525" s="226"/>
      <c r="O525" s="226"/>
      <c r="P525" s="226"/>
      <c r="Q525" s="63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30.75" customHeight="1">
      <c r="A526" s="1"/>
      <c r="B526" s="109"/>
      <c r="C526" s="14"/>
      <c r="D526" s="14"/>
      <c r="E526" s="63"/>
      <c r="F526" s="63"/>
      <c r="G526" s="2"/>
      <c r="H526" s="224"/>
      <c r="I526" s="224"/>
      <c r="J526" s="224"/>
      <c r="K526" s="225"/>
      <c r="L526" s="225"/>
      <c r="M526" s="226"/>
      <c r="N526" s="226"/>
      <c r="O526" s="226"/>
      <c r="P526" s="226"/>
      <c r="Q526" s="63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30.75" customHeight="1">
      <c r="A527" s="1"/>
      <c r="B527" s="109"/>
      <c r="C527" s="14"/>
      <c r="D527" s="14"/>
      <c r="E527" s="63"/>
      <c r="F527" s="63"/>
      <c r="G527" s="2"/>
      <c r="H527" s="224"/>
      <c r="I527" s="224"/>
      <c r="J527" s="224"/>
      <c r="K527" s="225"/>
      <c r="L527" s="225"/>
      <c r="M527" s="226"/>
      <c r="N527" s="226"/>
      <c r="O527" s="226"/>
      <c r="P527" s="226"/>
      <c r="Q527" s="63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30.75" customHeight="1">
      <c r="A528" s="1"/>
      <c r="B528" s="109"/>
      <c r="C528" s="14"/>
      <c r="D528" s="14"/>
      <c r="E528" s="63"/>
      <c r="F528" s="63"/>
      <c r="G528" s="2"/>
      <c r="H528" s="224"/>
      <c r="I528" s="224"/>
      <c r="J528" s="224"/>
      <c r="K528" s="225"/>
      <c r="L528" s="225"/>
      <c r="M528" s="226"/>
      <c r="N528" s="226"/>
      <c r="O528" s="226"/>
      <c r="P528" s="226"/>
      <c r="Q528" s="63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30.75" customHeight="1">
      <c r="A529" s="1"/>
      <c r="B529" s="109"/>
      <c r="C529" s="14"/>
      <c r="D529" s="14"/>
      <c r="E529" s="63"/>
      <c r="F529" s="63"/>
      <c r="G529" s="2"/>
      <c r="H529" s="224"/>
      <c r="I529" s="224"/>
      <c r="J529" s="224"/>
      <c r="K529" s="225"/>
      <c r="L529" s="225"/>
      <c r="M529" s="226"/>
      <c r="N529" s="226"/>
      <c r="O529" s="226"/>
      <c r="P529" s="226"/>
      <c r="Q529" s="63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30.75" customHeight="1">
      <c r="A530" s="1"/>
      <c r="B530" s="109"/>
      <c r="C530" s="14"/>
      <c r="D530" s="14"/>
      <c r="E530" s="63"/>
      <c r="F530" s="63"/>
      <c r="G530" s="2"/>
      <c r="H530" s="224"/>
      <c r="I530" s="224"/>
      <c r="J530" s="224"/>
      <c r="K530" s="225"/>
      <c r="L530" s="225"/>
      <c r="M530" s="226"/>
      <c r="N530" s="226"/>
      <c r="O530" s="226"/>
      <c r="P530" s="226"/>
      <c r="Q530" s="63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30.75" customHeight="1">
      <c r="A531" s="1"/>
      <c r="B531" s="109"/>
      <c r="C531" s="14"/>
      <c r="D531" s="14"/>
      <c r="E531" s="63"/>
      <c r="F531" s="63"/>
      <c r="G531" s="2"/>
      <c r="H531" s="224"/>
      <c r="I531" s="224"/>
      <c r="J531" s="224"/>
      <c r="K531" s="225"/>
      <c r="L531" s="225"/>
      <c r="M531" s="226"/>
      <c r="N531" s="226"/>
      <c r="O531" s="226"/>
      <c r="P531" s="226"/>
      <c r="Q531" s="63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30.75" customHeight="1">
      <c r="A532" s="1"/>
      <c r="B532" s="109"/>
      <c r="C532" s="14"/>
      <c r="D532" s="14"/>
      <c r="E532" s="63"/>
      <c r="F532" s="63"/>
      <c r="G532" s="2"/>
      <c r="H532" s="224"/>
      <c r="I532" s="224"/>
      <c r="J532" s="224"/>
      <c r="K532" s="225"/>
      <c r="L532" s="225"/>
      <c r="M532" s="226"/>
      <c r="N532" s="226"/>
      <c r="O532" s="226"/>
      <c r="P532" s="226"/>
      <c r="Q532" s="63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30.75" customHeight="1">
      <c r="A533" s="1"/>
      <c r="B533" s="109"/>
      <c r="C533" s="14"/>
      <c r="D533" s="14"/>
      <c r="E533" s="63"/>
      <c r="F533" s="63"/>
      <c r="G533" s="2"/>
      <c r="H533" s="224"/>
      <c r="I533" s="224"/>
      <c r="J533" s="224"/>
      <c r="K533" s="225"/>
      <c r="L533" s="225"/>
      <c r="M533" s="226"/>
      <c r="N533" s="226"/>
      <c r="O533" s="226"/>
      <c r="P533" s="226"/>
      <c r="Q533" s="63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30.75" customHeight="1">
      <c r="A534" s="1"/>
      <c r="B534" s="109"/>
      <c r="C534" s="14"/>
      <c r="D534" s="14"/>
      <c r="E534" s="63"/>
      <c r="F534" s="63"/>
      <c r="G534" s="2"/>
      <c r="H534" s="224"/>
      <c r="I534" s="224"/>
      <c r="J534" s="224"/>
      <c r="K534" s="225"/>
      <c r="L534" s="225"/>
      <c r="M534" s="226"/>
      <c r="N534" s="226"/>
      <c r="O534" s="226"/>
      <c r="P534" s="226"/>
      <c r="Q534" s="63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30.75" customHeight="1">
      <c r="A535" s="1"/>
      <c r="B535" s="109"/>
      <c r="C535" s="14"/>
      <c r="D535" s="14"/>
      <c r="E535" s="63"/>
      <c r="F535" s="63"/>
      <c r="G535" s="2"/>
      <c r="H535" s="224"/>
      <c r="I535" s="224"/>
      <c r="J535" s="224"/>
      <c r="K535" s="225"/>
      <c r="L535" s="225"/>
      <c r="M535" s="226"/>
      <c r="N535" s="226"/>
      <c r="O535" s="226"/>
      <c r="P535" s="226"/>
      <c r="Q535" s="63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30.75" customHeight="1">
      <c r="A536" s="1"/>
      <c r="B536" s="109"/>
      <c r="C536" s="14"/>
      <c r="D536" s="14"/>
      <c r="E536" s="63"/>
      <c r="F536" s="63"/>
      <c r="G536" s="2"/>
      <c r="H536" s="224"/>
      <c r="I536" s="224"/>
      <c r="J536" s="224"/>
      <c r="K536" s="225"/>
      <c r="L536" s="225"/>
      <c r="M536" s="226"/>
      <c r="N536" s="226"/>
      <c r="O536" s="226"/>
      <c r="P536" s="226"/>
      <c r="Q536" s="63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30.75" customHeight="1">
      <c r="A537" s="1"/>
      <c r="B537" s="109"/>
      <c r="C537" s="14"/>
      <c r="D537" s="14"/>
      <c r="E537" s="63"/>
      <c r="F537" s="63"/>
      <c r="G537" s="2"/>
      <c r="H537" s="224"/>
      <c r="I537" s="224"/>
      <c r="J537" s="224"/>
      <c r="K537" s="225"/>
      <c r="L537" s="225"/>
      <c r="M537" s="226"/>
      <c r="N537" s="226"/>
      <c r="O537" s="226"/>
      <c r="P537" s="226"/>
      <c r="Q537" s="63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30.75" customHeight="1">
      <c r="A538" s="1"/>
      <c r="B538" s="109"/>
      <c r="C538" s="14"/>
      <c r="D538" s="14"/>
      <c r="E538" s="63"/>
      <c r="F538" s="63"/>
      <c r="G538" s="2"/>
      <c r="H538" s="224"/>
      <c r="I538" s="224"/>
      <c r="J538" s="224"/>
      <c r="K538" s="225"/>
      <c r="L538" s="225"/>
      <c r="M538" s="226"/>
      <c r="N538" s="226"/>
      <c r="O538" s="226"/>
      <c r="P538" s="226"/>
      <c r="Q538" s="63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30.75" customHeight="1">
      <c r="A539" s="1"/>
      <c r="B539" s="109"/>
      <c r="C539" s="14"/>
      <c r="D539" s="14"/>
      <c r="E539" s="63"/>
      <c r="F539" s="63"/>
      <c r="G539" s="2"/>
      <c r="H539" s="224"/>
      <c r="I539" s="224"/>
      <c r="J539" s="224"/>
      <c r="K539" s="225"/>
      <c r="L539" s="225"/>
      <c r="M539" s="226"/>
      <c r="N539" s="226"/>
      <c r="O539" s="226"/>
      <c r="P539" s="226"/>
      <c r="Q539" s="63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30.75" customHeight="1">
      <c r="A540" s="1"/>
      <c r="B540" s="109"/>
      <c r="C540" s="14"/>
      <c r="D540" s="14"/>
      <c r="E540" s="63"/>
      <c r="F540" s="63"/>
      <c r="G540" s="2"/>
      <c r="H540" s="224"/>
      <c r="I540" s="224"/>
      <c r="J540" s="224"/>
      <c r="K540" s="225"/>
      <c r="L540" s="225"/>
      <c r="M540" s="226"/>
      <c r="N540" s="226"/>
      <c r="O540" s="226"/>
      <c r="P540" s="226"/>
      <c r="Q540" s="63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30.75" customHeight="1">
      <c r="A541" s="1"/>
      <c r="B541" s="109"/>
      <c r="C541" s="14"/>
      <c r="D541" s="14"/>
      <c r="E541" s="63"/>
      <c r="F541" s="63"/>
      <c r="G541" s="2"/>
      <c r="H541" s="224"/>
      <c r="I541" s="224"/>
      <c r="J541" s="224"/>
      <c r="K541" s="225"/>
      <c r="L541" s="225"/>
      <c r="M541" s="226"/>
      <c r="N541" s="226"/>
      <c r="O541" s="226"/>
      <c r="P541" s="226"/>
      <c r="Q541" s="63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30.75" customHeight="1">
      <c r="A542" s="1"/>
      <c r="B542" s="109"/>
      <c r="C542" s="14"/>
      <c r="D542" s="14"/>
      <c r="E542" s="63"/>
      <c r="F542" s="63"/>
      <c r="G542" s="2"/>
      <c r="H542" s="224"/>
      <c r="I542" s="224"/>
      <c r="J542" s="224"/>
      <c r="K542" s="225"/>
      <c r="L542" s="225"/>
      <c r="M542" s="226"/>
      <c r="N542" s="226"/>
      <c r="O542" s="226"/>
      <c r="P542" s="226"/>
      <c r="Q542" s="63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30.75" customHeight="1">
      <c r="A543" s="1"/>
      <c r="B543" s="109"/>
      <c r="C543" s="14"/>
      <c r="D543" s="14"/>
      <c r="E543" s="63"/>
      <c r="F543" s="63"/>
      <c r="G543" s="2"/>
      <c r="H543" s="224"/>
      <c r="I543" s="224"/>
      <c r="J543" s="224"/>
      <c r="K543" s="225"/>
      <c r="L543" s="225"/>
      <c r="M543" s="226"/>
      <c r="N543" s="226"/>
      <c r="O543" s="226"/>
      <c r="P543" s="226"/>
      <c r="Q543" s="63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30.75" customHeight="1">
      <c r="A544" s="1"/>
      <c r="B544" s="109"/>
      <c r="C544" s="14"/>
      <c r="D544" s="14"/>
      <c r="E544" s="63"/>
      <c r="F544" s="63"/>
      <c r="G544" s="2"/>
      <c r="H544" s="224"/>
      <c r="I544" s="224"/>
      <c r="J544" s="224"/>
      <c r="K544" s="225"/>
      <c r="L544" s="225"/>
      <c r="M544" s="226"/>
      <c r="N544" s="226"/>
      <c r="O544" s="226"/>
      <c r="P544" s="226"/>
      <c r="Q544" s="63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30.75" customHeight="1">
      <c r="A545" s="1"/>
      <c r="B545" s="109"/>
      <c r="C545" s="14"/>
      <c r="D545" s="14"/>
      <c r="E545" s="63"/>
      <c r="F545" s="63"/>
      <c r="G545" s="2"/>
      <c r="H545" s="224"/>
      <c r="I545" s="224"/>
      <c r="J545" s="224"/>
      <c r="K545" s="225"/>
      <c r="L545" s="225"/>
      <c r="M545" s="226"/>
      <c r="N545" s="226"/>
      <c r="O545" s="226"/>
      <c r="P545" s="226"/>
      <c r="Q545" s="63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30.75" customHeight="1">
      <c r="A546" s="1"/>
      <c r="B546" s="109"/>
      <c r="C546" s="14"/>
      <c r="D546" s="14"/>
      <c r="E546" s="63"/>
      <c r="F546" s="63"/>
      <c r="G546" s="2"/>
      <c r="H546" s="224"/>
      <c r="I546" s="224"/>
      <c r="J546" s="224"/>
      <c r="K546" s="225"/>
      <c r="L546" s="225"/>
      <c r="M546" s="226"/>
      <c r="N546" s="226"/>
      <c r="O546" s="226"/>
      <c r="P546" s="226"/>
      <c r="Q546" s="63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30.75" customHeight="1">
      <c r="A547" s="1"/>
      <c r="B547" s="109"/>
      <c r="C547" s="14"/>
      <c r="D547" s="14"/>
      <c r="E547" s="63"/>
      <c r="F547" s="63"/>
      <c r="G547" s="2"/>
      <c r="H547" s="224"/>
      <c r="I547" s="224"/>
      <c r="J547" s="224"/>
      <c r="K547" s="225"/>
      <c r="L547" s="225"/>
      <c r="M547" s="226"/>
      <c r="N547" s="226"/>
      <c r="O547" s="226"/>
      <c r="P547" s="226"/>
      <c r="Q547" s="63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30.75" customHeight="1">
      <c r="A548" s="1"/>
      <c r="B548" s="109"/>
      <c r="C548" s="14"/>
      <c r="D548" s="14"/>
      <c r="E548" s="63"/>
      <c r="F548" s="63"/>
      <c r="G548" s="2"/>
      <c r="H548" s="224"/>
      <c r="I548" s="224"/>
      <c r="J548" s="224"/>
      <c r="K548" s="225"/>
      <c r="L548" s="225"/>
      <c r="M548" s="226"/>
      <c r="N548" s="226"/>
      <c r="O548" s="226"/>
      <c r="P548" s="226"/>
      <c r="Q548" s="63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30.75" customHeight="1">
      <c r="A549" s="1"/>
      <c r="B549" s="109"/>
      <c r="C549" s="14"/>
      <c r="D549" s="14"/>
      <c r="E549" s="63"/>
      <c r="F549" s="63"/>
      <c r="G549" s="2"/>
      <c r="H549" s="224"/>
      <c r="I549" s="224"/>
      <c r="J549" s="224"/>
      <c r="K549" s="225"/>
      <c r="L549" s="225"/>
      <c r="M549" s="226"/>
      <c r="N549" s="226"/>
      <c r="O549" s="226"/>
      <c r="P549" s="226"/>
      <c r="Q549" s="63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30.75" customHeight="1">
      <c r="A550" s="1"/>
      <c r="B550" s="109"/>
      <c r="C550" s="14"/>
      <c r="D550" s="14"/>
      <c r="E550" s="63"/>
      <c r="F550" s="63"/>
      <c r="G550" s="2"/>
      <c r="H550" s="224"/>
      <c r="I550" s="224"/>
      <c r="J550" s="224"/>
      <c r="K550" s="225"/>
      <c r="L550" s="225"/>
      <c r="M550" s="226"/>
      <c r="N550" s="226"/>
      <c r="O550" s="226"/>
      <c r="P550" s="226"/>
      <c r="Q550" s="63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30.75" customHeight="1">
      <c r="A551" s="1"/>
      <c r="B551" s="109"/>
      <c r="C551" s="14"/>
      <c r="D551" s="14"/>
      <c r="E551" s="63"/>
      <c r="F551" s="63"/>
      <c r="G551" s="2"/>
      <c r="H551" s="224"/>
      <c r="I551" s="224"/>
      <c r="J551" s="224"/>
      <c r="K551" s="225"/>
      <c r="L551" s="225"/>
      <c r="M551" s="226"/>
      <c r="N551" s="226"/>
      <c r="O551" s="226"/>
      <c r="P551" s="226"/>
      <c r="Q551" s="63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30.75" customHeight="1">
      <c r="A552" s="1"/>
      <c r="B552" s="109"/>
      <c r="C552" s="14"/>
      <c r="D552" s="14"/>
      <c r="E552" s="63"/>
      <c r="F552" s="63"/>
      <c r="G552" s="2"/>
      <c r="H552" s="224"/>
      <c r="I552" s="224"/>
      <c r="J552" s="224"/>
      <c r="K552" s="225"/>
      <c r="L552" s="225"/>
      <c r="M552" s="226"/>
      <c r="N552" s="226"/>
      <c r="O552" s="226"/>
      <c r="P552" s="226"/>
      <c r="Q552" s="63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30.75" customHeight="1">
      <c r="A553" s="1"/>
      <c r="B553" s="109"/>
      <c r="C553" s="14"/>
      <c r="D553" s="14"/>
      <c r="E553" s="63"/>
      <c r="F553" s="63"/>
      <c r="G553" s="2"/>
      <c r="H553" s="224"/>
      <c r="I553" s="224"/>
      <c r="J553" s="224"/>
      <c r="K553" s="225"/>
      <c r="L553" s="225"/>
      <c r="M553" s="226"/>
      <c r="N553" s="226"/>
      <c r="O553" s="226"/>
      <c r="P553" s="226"/>
      <c r="Q553" s="63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30.75" customHeight="1">
      <c r="A554" s="1"/>
      <c r="B554" s="109"/>
      <c r="C554" s="14"/>
      <c r="D554" s="14"/>
      <c r="E554" s="63"/>
      <c r="F554" s="63"/>
      <c r="G554" s="2"/>
      <c r="H554" s="224"/>
      <c r="I554" s="224"/>
      <c r="J554" s="224"/>
      <c r="K554" s="225"/>
      <c r="L554" s="225"/>
      <c r="M554" s="226"/>
      <c r="N554" s="226"/>
      <c r="O554" s="226"/>
      <c r="P554" s="226"/>
      <c r="Q554" s="63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30.75" customHeight="1">
      <c r="A555" s="1"/>
      <c r="B555" s="109"/>
      <c r="C555" s="14"/>
      <c r="D555" s="14"/>
      <c r="E555" s="63"/>
      <c r="F555" s="63"/>
      <c r="G555" s="2"/>
      <c r="H555" s="224"/>
      <c r="I555" s="224"/>
      <c r="J555" s="224"/>
      <c r="K555" s="225"/>
      <c r="L555" s="225"/>
      <c r="M555" s="226"/>
      <c r="N555" s="226"/>
      <c r="O555" s="226"/>
      <c r="P555" s="226"/>
      <c r="Q555" s="63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30.75" customHeight="1">
      <c r="A556" s="1"/>
      <c r="B556" s="109"/>
      <c r="C556" s="14"/>
      <c r="D556" s="14"/>
      <c r="E556" s="63"/>
      <c r="F556" s="63"/>
      <c r="G556" s="2"/>
      <c r="H556" s="224"/>
      <c r="I556" s="224"/>
      <c r="J556" s="224"/>
      <c r="K556" s="225"/>
      <c r="L556" s="225"/>
      <c r="M556" s="226"/>
      <c r="N556" s="226"/>
      <c r="O556" s="226"/>
      <c r="P556" s="226"/>
      <c r="Q556" s="63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30.75" customHeight="1">
      <c r="A557" s="1"/>
      <c r="B557" s="109"/>
      <c r="C557" s="14"/>
      <c r="D557" s="14"/>
      <c r="E557" s="63"/>
      <c r="F557" s="63"/>
      <c r="G557" s="2"/>
      <c r="H557" s="224"/>
      <c r="I557" s="224"/>
      <c r="J557" s="224"/>
      <c r="K557" s="225"/>
      <c r="L557" s="225"/>
      <c r="M557" s="226"/>
      <c r="N557" s="226"/>
      <c r="O557" s="226"/>
      <c r="P557" s="226"/>
      <c r="Q557" s="63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30.75" customHeight="1">
      <c r="A558" s="1"/>
      <c r="B558" s="109"/>
      <c r="C558" s="14"/>
      <c r="D558" s="14"/>
      <c r="E558" s="63"/>
      <c r="F558" s="63"/>
      <c r="G558" s="2"/>
      <c r="H558" s="224"/>
      <c r="I558" s="224"/>
      <c r="J558" s="224"/>
      <c r="K558" s="225"/>
      <c r="L558" s="225"/>
      <c r="M558" s="226"/>
      <c r="N558" s="226"/>
      <c r="O558" s="226"/>
      <c r="P558" s="226"/>
      <c r="Q558" s="63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30.75" customHeight="1">
      <c r="A559" s="1"/>
      <c r="B559" s="109"/>
      <c r="C559" s="14"/>
      <c r="D559" s="14"/>
      <c r="E559" s="63"/>
      <c r="F559" s="63"/>
      <c r="G559" s="2"/>
      <c r="H559" s="224"/>
      <c r="I559" s="224"/>
      <c r="J559" s="224"/>
      <c r="K559" s="225"/>
      <c r="L559" s="225"/>
      <c r="M559" s="226"/>
      <c r="N559" s="226"/>
      <c r="O559" s="226"/>
      <c r="P559" s="226"/>
      <c r="Q559" s="63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30.75" customHeight="1">
      <c r="A560" s="1"/>
      <c r="B560" s="109"/>
      <c r="C560" s="14"/>
      <c r="D560" s="14"/>
      <c r="E560" s="63"/>
      <c r="F560" s="63"/>
      <c r="G560" s="2"/>
      <c r="H560" s="224"/>
      <c r="I560" s="224"/>
      <c r="J560" s="224"/>
      <c r="K560" s="225"/>
      <c r="L560" s="225"/>
      <c r="M560" s="226"/>
      <c r="N560" s="226"/>
      <c r="O560" s="226"/>
      <c r="P560" s="226"/>
      <c r="Q560" s="63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30.75" customHeight="1">
      <c r="A561" s="1"/>
      <c r="B561" s="109"/>
      <c r="C561" s="14"/>
      <c r="D561" s="14"/>
      <c r="E561" s="63"/>
      <c r="F561" s="63"/>
      <c r="G561" s="2"/>
      <c r="H561" s="224"/>
      <c r="I561" s="224"/>
      <c r="J561" s="224"/>
      <c r="K561" s="225"/>
      <c r="L561" s="225"/>
      <c r="M561" s="226"/>
      <c r="N561" s="226"/>
      <c r="O561" s="226"/>
      <c r="P561" s="226"/>
      <c r="Q561" s="63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30.75" customHeight="1">
      <c r="A562" s="1"/>
      <c r="B562" s="109"/>
      <c r="C562" s="14"/>
      <c r="D562" s="14"/>
      <c r="E562" s="63"/>
      <c r="F562" s="63"/>
      <c r="G562" s="2"/>
      <c r="H562" s="224"/>
      <c r="I562" s="224"/>
      <c r="J562" s="224"/>
      <c r="K562" s="225"/>
      <c r="L562" s="225"/>
      <c r="M562" s="226"/>
      <c r="N562" s="226"/>
      <c r="O562" s="226"/>
      <c r="P562" s="226"/>
      <c r="Q562" s="63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30.75" customHeight="1">
      <c r="A563" s="1"/>
      <c r="B563" s="109"/>
      <c r="C563" s="14"/>
      <c r="D563" s="14"/>
      <c r="E563" s="63"/>
      <c r="F563" s="63"/>
      <c r="G563" s="2"/>
      <c r="H563" s="224"/>
      <c r="I563" s="224"/>
      <c r="J563" s="224"/>
      <c r="K563" s="225"/>
      <c r="L563" s="225"/>
      <c r="M563" s="226"/>
      <c r="N563" s="226"/>
      <c r="O563" s="226"/>
      <c r="P563" s="226"/>
      <c r="Q563" s="63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30.75" customHeight="1">
      <c r="A564" s="1"/>
      <c r="B564" s="109"/>
      <c r="C564" s="14"/>
      <c r="D564" s="14"/>
      <c r="E564" s="63"/>
      <c r="F564" s="63"/>
      <c r="G564" s="2"/>
      <c r="H564" s="224"/>
      <c r="I564" s="224"/>
      <c r="J564" s="224"/>
      <c r="K564" s="225"/>
      <c r="L564" s="225"/>
      <c r="M564" s="226"/>
      <c r="N564" s="226"/>
      <c r="O564" s="226"/>
      <c r="P564" s="226"/>
      <c r="Q564" s="63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30.75" customHeight="1">
      <c r="A565" s="1"/>
      <c r="B565" s="109"/>
      <c r="C565" s="14"/>
      <c r="D565" s="14"/>
      <c r="E565" s="63"/>
      <c r="F565" s="63"/>
      <c r="G565" s="2"/>
      <c r="H565" s="224"/>
      <c r="I565" s="224"/>
      <c r="J565" s="224"/>
      <c r="K565" s="225"/>
      <c r="L565" s="225"/>
      <c r="M565" s="226"/>
      <c r="N565" s="226"/>
      <c r="O565" s="226"/>
      <c r="P565" s="226"/>
      <c r="Q565" s="63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30.75" customHeight="1">
      <c r="A566" s="1"/>
      <c r="B566" s="109"/>
      <c r="C566" s="14"/>
      <c r="D566" s="14"/>
      <c r="E566" s="63"/>
      <c r="F566" s="63"/>
      <c r="G566" s="2"/>
      <c r="H566" s="224"/>
      <c r="I566" s="224"/>
      <c r="J566" s="224"/>
      <c r="K566" s="225"/>
      <c r="L566" s="225"/>
      <c r="M566" s="226"/>
      <c r="N566" s="226"/>
      <c r="O566" s="226"/>
      <c r="P566" s="226"/>
      <c r="Q566" s="63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30.75" customHeight="1">
      <c r="A567" s="1"/>
      <c r="B567" s="109"/>
      <c r="C567" s="14"/>
      <c r="D567" s="14"/>
      <c r="E567" s="63"/>
      <c r="F567" s="63"/>
      <c r="G567" s="2"/>
      <c r="H567" s="224"/>
      <c r="I567" s="224"/>
      <c r="J567" s="224"/>
      <c r="K567" s="225"/>
      <c r="L567" s="225"/>
      <c r="M567" s="226"/>
      <c r="N567" s="226"/>
      <c r="O567" s="226"/>
      <c r="P567" s="226"/>
      <c r="Q567" s="63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30.75" customHeight="1">
      <c r="A568" s="1"/>
      <c r="B568" s="109"/>
      <c r="C568" s="14"/>
      <c r="D568" s="14"/>
      <c r="E568" s="63"/>
      <c r="F568" s="63"/>
      <c r="G568" s="2"/>
      <c r="H568" s="224"/>
      <c r="I568" s="224"/>
      <c r="J568" s="224"/>
      <c r="K568" s="225"/>
      <c r="L568" s="225"/>
      <c r="M568" s="226"/>
      <c r="N568" s="226"/>
      <c r="O568" s="226"/>
      <c r="P568" s="226"/>
      <c r="Q568" s="63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30.75" customHeight="1">
      <c r="A569" s="1"/>
      <c r="B569" s="109"/>
      <c r="C569" s="14"/>
      <c r="D569" s="14"/>
      <c r="E569" s="63"/>
      <c r="F569" s="63"/>
      <c r="G569" s="2"/>
      <c r="H569" s="224"/>
      <c r="I569" s="224"/>
      <c r="J569" s="224"/>
      <c r="K569" s="225"/>
      <c r="L569" s="225"/>
      <c r="M569" s="226"/>
      <c r="N569" s="226"/>
      <c r="O569" s="226"/>
      <c r="P569" s="226"/>
      <c r="Q569" s="63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30.75" customHeight="1">
      <c r="A570" s="1"/>
      <c r="B570" s="109"/>
      <c r="C570" s="14"/>
      <c r="D570" s="14"/>
      <c r="E570" s="63"/>
      <c r="F570" s="63"/>
      <c r="G570" s="2"/>
      <c r="H570" s="224"/>
      <c r="I570" s="224"/>
      <c r="J570" s="224"/>
      <c r="K570" s="225"/>
      <c r="L570" s="225"/>
      <c r="M570" s="226"/>
      <c r="N570" s="226"/>
      <c r="O570" s="226"/>
      <c r="P570" s="226"/>
      <c r="Q570" s="63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30.75" customHeight="1">
      <c r="A571" s="1"/>
      <c r="B571" s="109"/>
      <c r="C571" s="14"/>
      <c r="D571" s="14"/>
      <c r="E571" s="63"/>
      <c r="F571" s="63"/>
      <c r="G571" s="2"/>
      <c r="H571" s="224"/>
      <c r="I571" s="224"/>
      <c r="J571" s="224"/>
      <c r="K571" s="225"/>
      <c r="L571" s="225"/>
      <c r="M571" s="226"/>
      <c r="N571" s="226"/>
      <c r="O571" s="226"/>
      <c r="P571" s="226"/>
      <c r="Q571" s="63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30.75" customHeight="1">
      <c r="A572" s="1"/>
      <c r="B572" s="109"/>
      <c r="C572" s="14"/>
      <c r="D572" s="14"/>
      <c r="E572" s="63"/>
      <c r="F572" s="63"/>
      <c r="G572" s="2"/>
      <c r="H572" s="224"/>
      <c r="I572" s="224"/>
      <c r="J572" s="224"/>
      <c r="K572" s="225"/>
      <c r="L572" s="225"/>
      <c r="M572" s="226"/>
      <c r="N572" s="226"/>
      <c r="O572" s="226"/>
      <c r="P572" s="226"/>
      <c r="Q572" s="63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30.75" customHeight="1">
      <c r="A573" s="1"/>
      <c r="B573" s="109"/>
      <c r="C573" s="14"/>
      <c r="D573" s="14"/>
      <c r="E573" s="63"/>
      <c r="F573" s="63"/>
      <c r="G573" s="2"/>
      <c r="H573" s="224"/>
      <c r="I573" s="224"/>
      <c r="J573" s="224"/>
      <c r="K573" s="225"/>
      <c r="L573" s="225"/>
      <c r="M573" s="226"/>
      <c r="N573" s="226"/>
      <c r="O573" s="226"/>
      <c r="P573" s="226"/>
      <c r="Q573" s="63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30.75" customHeight="1">
      <c r="A574" s="1"/>
      <c r="B574" s="109"/>
      <c r="C574" s="14"/>
      <c r="D574" s="14"/>
      <c r="E574" s="63"/>
      <c r="F574" s="63"/>
      <c r="G574" s="2"/>
      <c r="H574" s="224"/>
      <c r="I574" s="224"/>
      <c r="J574" s="224"/>
      <c r="K574" s="225"/>
      <c r="L574" s="225"/>
      <c r="M574" s="226"/>
      <c r="N574" s="226"/>
      <c r="O574" s="226"/>
      <c r="P574" s="226"/>
      <c r="Q574" s="63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30.75" customHeight="1">
      <c r="A575" s="1"/>
      <c r="B575" s="109"/>
      <c r="C575" s="14"/>
      <c r="D575" s="14"/>
      <c r="E575" s="63"/>
      <c r="F575" s="63"/>
      <c r="G575" s="2"/>
      <c r="H575" s="224"/>
      <c r="I575" s="224"/>
      <c r="J575" s="224"/>
      <c r="K575" s="225"/>
      <c r="L575" s="225"/>
      <c r="M575" s="226"/>
      <c r="N575" s="226"/>
      <c r="O575" s="226"/>
      <c r="P575" s="226"/>
      <c r="Q575" s="63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30.75" customHeight="1">
      <c r="A576" s="1"/>
      <c r="B576" s="109"/>
      <c r="C576" s="14"/>
      <c r="D576" s="14"/>
      <c r="E576" s="63"/>
      <c r="F576" s="63"/>
      <c r="G576" s="2"/>
      <c r="H576" s="224"/>
      <c r="I576" s="224"/>
      <c r="J576" s="224"/>
      <c r="K576" s="225"/>
      <c r="L576" s="225"/>
      <c r="M576" s="226"/>
      <c r="N576" s="226"/>
      <c r="O576" s="226"/>
      <c r="P576" s="226"/>
      <c r="Q576" s="63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30.75" customHeight="1">
      <c r="A577" s="1"/>
      <c r="B577" s="109"/>
      <c r="C577" s="14"/>
      <c r="D577" s="14"/>
      <c r="E577" s="63"/>
      <c r="F577" s="63"/>
      <c r="G577" s="2"/>
      <c r="H577" s="224"/>
      <c r="I577" s="224"/>
      <c r="J577" s="224"/>
      <c r="K577" s="225"/>
      <c r="L577" s="225"/>
      <c r="M577" s="226"/>
      <c r="N577" s="226"/>
      <c r="O577" s="226"/>
      <c r="P577" s="226"/>
      <c r="Q577" s="63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30.75" customHeight="1">
      <c r="A578" s="1"/>
      <c r="B578" s="109"/>
      <c r="C578" s="14"/>
      <c r="D578" s="14"/>
      <c r="E578" s="63"/>
      <c r="F578" s="63"/>
      <c r="G578" s="2"/>
      <c r="H578" s="224"/>
      <c r="I578" s="224"/>
      <c r="J578" s="224"/>
      <c r="K578" s="225"/>
      <c r="L578" s="225"/>
      <c r="M578" s="226"/>
      <c r="N578" s="226"/>
      <c r="O578" s="226"/>
      <c r="P578" s="226"/>
      <c r="Q578" s="63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30.75" customHeight="1">
      <c r="A579" s="1"/>
      <c r="B579" s="109"/>
      <c r="C579" s="14"/>
      <c r="D579" s="14"/>
      <c r="E579" s="63"/>
      <c r="F579" s="63"/>
      <c r="G579" s="2"/>
      <c r="H579" s="224"/>
      <c r="I579" s="224"/>
      <c r="J579" s="224"/>
      <c r="K579" s="225"/>
      <c r="L579" s="225"/>
      <c r="M579" s="226"/>
      <c r="N579" s="226"/>
      <c r="O579" s="226"/>
      <c r="P579" s="226"/>
      <c r="Q579" s="63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30.75" customHeight="1">
      <c r="A580" s="1"/>
      <c r="B580" s="109"/>
      <c r="C580" s="14"/>
      <c r="D580" s="14"/>
      <c r="E580" s="63"/>
      <c r="F580" s="63"/>
      <c r="G580" s="2"/>
      <c r="H580" s="224"/>
      <c r="I580" s="224"/>
      <c r="J580" s="224"/>
      <c r="K580" s="225"/>
      <c r="L580" s="225"/>
      <c r="M580" s="226"/>
      <c r="N580" s="226"/>
      <c r="O580" s="226"/>
      <c r="P580" s="226"/>
      <c r="Q580" s="63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30.75" customHeight="1">
      <c r="A581" s="1"/>
      <c r="B581" s="109"/>
      <c r="C581" s="14"/>
      <c r="D581" s="14"/>
      <c r="E581" s="63"/>
      <c r="F581" s="63"/>
      <c r="G581" s="2"/>
      <c r="H581" s="224"/>
      <c r="I581" s="224"/>
      <c r="J581" s="224"/>
      <c r="K581" s="225"/>
      <c r="L581" s="225"/>
      <c r="M581" s="226"/>
      <c r="N581" s="226"/>
      <c r="O581" s="226"/>
      <c r="P581" s="226"/>
      <c r="Q581" s="63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30.75" customHeight="1">
      <c r="A582" s="1"/>
      <c r="B582" s="109"/>
      <c r="C582" s="14"/>
      <c r="D582" s="14"/>
      <c r="E582" s="63"/>
      <c r="F582" s="63"/>
      <c r="G582" s="2"/>
      <c r="H582" s="224"/>
      <c r="I582" s="224"/>
      <c r="J582" s="224"/>
      <c r="K582" s="225"/>
      <c r="L582" s="225"/>
      <c r="M582" s="226"/>
      <c r="N582" s="226"/>
      <c r="O582" s="226"/>
      <c r="P582" s="226"/>
      <c r="Q582" s="63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30.75" customHeight="1">
      <c r="A583" s="1"/>
      <c r="B583" s="109"/>
      <c r="C583" s="14"/>
      <c r="D583" s="14"/>
      <c r="E583" s="63"/>
      <c r="F583" s="63"/>
      <c r="G583" s="2"/>
      <c r="H583" s="224"/>
      <c r="I583" s="224"/>
      <c r="J583" s="224"/>
      <c r="K583" s="225"/>
      <c r="L583" s="225"/>
      <c r="M583" s="226"/>
      <c r="N583" s="226"/>
      <c r="O583" s="226"/>
      <c r="P583" s="226"/>
      <c r="Q583" s="63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30.75" customHeight="1">
      <c r="A584" s="1"/>
      <c r="B584" s="109"/>
      <c r="C584" s="14"/>
      <c r="D584" s="14"/>
      <c r="E584" s="63"/>
      <c r="F584" s="63"/>
      <c r="G584" s="2"/>
      <c r="H584" s="224"/>
      <c r="I584" s="224"/>
      <c r="J584" s="224"/>
      <c r="K584" s="225"/>
      <c r="L584" s="225"/>
      <c r="M584" s="226"/>
      <c r="N584" s="226"/>
      <c r="O584" s="226"/>
      <c r="P584" s="226"/>
      <c r="Q584" s="63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30.75" customHeight="1">
      <c r="A585" s="1"/>
      <c r="B585" s="109"/>
      <c r="C585" s="14"/>
      <c r="D585" s="14"/>
      <c r="E585" s="63"/>
      <c r="F585" s="63"/>
      <c r="G585" s="2"/>
      <c r="H585" s="224"/>
      <c r="I585" s="224"/>
      <c r="J585" s="224"/>
      <c r="K585" s="225"/>
      <c r="L585" s="225"/>
      <c r="M585" s="226"/>
      <c r="N585" s="226"/>
      <c r="O585" s="226"/>
      <c r="P585" s="226"/>
      <c r="Q585" s="63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30.75" customHeight="1">
      <c r="A586" s="1"/>
      <c r="B586" s="109"/>
      <c r="C586" s="14"/>
      <c r="D586" s="14"/>
      <c r="E586" s="63"/>
      <c r="F586" s="63"/>
      <c r="G586" s="2"/>
      <c r="H586" s="224"/>
      <c r="I586" s="224"/>
      <c r="J586" s="224"/>
      <c r="K586" s="225"/>
      <c r="L586" s="225"/>
      <c r="M586" s="226"/>
      <c r="N586" s="226"/>
      <c r="O586" s="226"/>
      <c r="P586" s="226"/>
      <c r="Q586" s="63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30.75" customHeight="1">
      <c r="A587" s="1"/>
      <c r="B587" s="109"/>
      <c r="C587" s="14"/>
      <c r="D587" s="14"/>
      <c r="E587" s="63"/>
      <c r="F587" s="63"/>
      <c r="G587" s="2"/>
      <c r="H587" s="224"/>
      <c r="I587" s="224"/>
      <c r="J587" s="224"/>
      <c r="K587" s="225"/>
      <c r="L587" s="225"/>
      <c r="M587" s="226"/>
      <c r="N587" s="226"/>
      <c r="O587" s="226"/>
      <c r="P587" s="226"/>
      <c r="Q587" s="63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30.75" customHeight="1">
      <c r="A588" s="1"/>
      <c r="B588" s="109"/>
      <c r="C588" s="14"/>
      <c r="D588" s="14"/>
      <c r="E588" s="63"/>
      <c r="F588" s="63"/>
      <c r="G588" s="2"/>
      <c r="H588" s="224"/>
      <c r="I588" s="224"/>
      <c r="J588" s="224"/>
      <c r="K588" s="225"/>
      <c r="L588" s="225"/>
      <c r="M588" s="226"/>
      <c r="N588" s="226"/>
      <c r="O588" s="226"/>
      <c r="P588" s="226"/>
      <c r="Q588" s="63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30.75" customHeight="1">
      <c r="A589" s="1"/>
      <c r="B589" s="109"/>
      <c r="C589" s="14"/>
      <c r="D589" s="14"/>
      <c r="E589" s="63"/>
      <c r="F589" s="63"/>
      <c r="G589" s="2"/>
      <c r="H589" s="224"/>
      <c r="I589" s="224"/>
      <c r="J589" s="224"/>
      <c r="K589" s="225"/>
      <c r="L589" s="225"/>
      <c r="M589" s="226"/>
      <c r="N589" s="226"/>
      <c r="O589" s="226"/>
      <c r="P589" s="226"/>
      <c r="Q589" s="63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30.75" customHeight="1">
      <c r="A590" s="1"/>
      <c r="B590" s="109"/>
      <c r="C590" s="14"/>
      <c r="D590" s="14"/>
      <c r="E590" s="63"/>
      <c r="F590" s="63"/>
      <c r="G590" s="2"/>
      <c r="H590" s="224"/>
      <c r="I590" s="224"/>
      <c r="J590" s="224"/>
      <c r="K590" s="225"/>
      <c r="L590" s="225"/>
      <c r="M590" s="226"/>
      <c r="N590" s="226"/>
      <c r="O590" s="226"/>
      <c r="P590" s="226"/>
      <c r="Q590" s="63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30.75" customHeight="1">
      <c r="A591" s="1"/>
      <c r="B591" s="109"/>
      <c r="C591" s="14"/>
      <c r="D591" s="14"/>
      <c r="E591" s="63"/>
      <c r="F591" s="63"/>
      <c r="G591" s="2"/>
      <c r="H591" s="224"/>
      <c r="I591" s="224"/>
      <c r="J591" s="224"/>
      <c r="K591" s="225"/>
      <c r="L591" s="225"/>
      <c r="M591" s="226"/>
      <c r="N591" s="226"/>
      <c r="O591" s="226"/>
      <c r="P591" s="226"/>
      <c r="Q591" s="63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30.75" customHeight="1">
      <c r="A592" s="1"/>
      <c r="B592" s="109"/>
      <c r="C592" s="14"/>
      <c r="D592" s="14"/>
      <c r="E592" s="63"/>
      <c r="F592" s="63"/>
      <c r="G592" s="2"/>
      <c r="H592" s="224"/>
      <c r="I592" s="224"/>
      <c r="J592" s="224"/>
      <c r="K592" s="225"/>
      <c r="L592" s="225"/>
      <c r="M592" s="226"/>
      <c r="N592" s="226"/>
      <c r="O592" s="226"/>
      <c r="P592" s="226"/>
      <c r="Q592" s="63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30.75" customHeight="1">
      <c r="A593" s="1"/>
      <c r="B593" s="109"/>
      <c r="C593" s="14"/>
      <c r="D593" s="14"/>
      <c r="E593" s="63"/>
      <c r="F593" s="63"/>
      <c r="G593" s="2"/>
      <c r="H593" s="224"/>
      <c r="I593" s="224"/>
      <c r="J593" s="224"/>
      <c r="K593" s="225"/>
      <c r="L593" s="225"/>
      <c r="M593" s="226"/>
      <c r="N593" s="226"/>
      <c r="O593" s="226"/>
      <c r="P593" s="226"/>
      <c r="Q593" s="63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30.75" customHeight="1">
      <c r="A594" s="1"/>
      <c r="B594" s="109"/>
      <c r="C594" s="14"/>
      <c r="D594" s="14"/>
      <c r="E594" s="63"/>
      <c r="F594" s="63"/>
      <c r="G594" s="2"/>
      <c r="H594" s="224"/>
      <c r="I594" s="224"/>
      <c r="J594" s="224"/>
      <c r="K594" s="225"/>
      <c r="L594" s="225"/>
      <c r="M594" s="226"/>
      <c r="N594" s="226"/>
      <c r="O594" s="226"/>
      <c r="P594" s="226"/>
      <c r="Q594" s="63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30.75" customHeight="1">
      <c r="A595" s="1"/>
      <c r="B595" s="109"/>
      <c r="C595" s="14"/>
      <c r="D595" s="14"/>
      <c r="E595" s="63"/>
      <c r="F595" s="63"/>
      <c r="G595" s="2"/>
      <c r="H595" s="224"/>
      <c r="I595" s="224"/>
      <c r="J595" s="224"/>
      <c r="K595" s="225"/>
      <c r="L595" s="225"/>
      <c r="M595" s="226"/>
      <c r="N595" s="226"/>
      <c r="O595" s="226"/>
      <c r="P595" s="226"/>
      <c r="Q595" s="63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30.75" customHeight="1">
      <c r="A596" s="1"/>
      <c r="B596" s="109"/>
      <c r="C596" s="14"/>
      <c r="D596" s="14"/>
      <c r="E596" s="63"/>
      <c r="F596" s="63"/>
      <c r="G596" s="2"/>
      <c r="H596" s="224"/>
      <c r="I596" s="224"/>
      <c r="J596" s="224"/>
      <c r="K596" s="225"/>
      <c r="L596" s="225"/>
      <c r="M596" s="226"/>
      <c r="N596" s="226"/>
      <c r="O596" s="226"/>
      <c r="P596" s="226"/>
      <c r="Q596" s="63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30.75" customHeight="1">
      <c r="A597" s="1"/>
      <c r="B597" s="109"/>
      <c r="C597" s="14"/>
      <c r="D597" s="14"/>
      <c r="E597" s="63"/>
      <c r="F597" s="63"/>
      <c r="G597" s="2"/>
      <c r="H597" s="224"/>
      <c r="I597" s="224"/>
      <c r="J597" s="224"/>
      <c r="K597" s="225"/>
      <c r="L597" s="225"/>
      <c r="M597" s="226"/>
      <c r="N597" s="226"/>
      <c r="O597" s="226"/>
      <c r="P597" s="226"/>
      <c r="Q597" s="63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30.75" customHeight="1">
      <c r="A598" s="1"/>
      <c r="B598" s="109"/>
      <c r="C598" s="14"/>
      <c r="D598" s="14"/>
      <c r="E598" s="63"/>
      <c r="F598" s="63"/>
      <c r="G598" s="2"/>
      <c r="H598" s="224"/>
      <c r="I598" s="224"/>
      <c r="J598" s="224"/>
      <c r="K598" s="225"/>
      <c r="L598" s="225"/>
      <c r="M598" s="226"/>
      <c r="N598" s="226"/>
      <c r="O598" s="226"/>
      <c r="P598" s="226"/>
      <c r="Q598" s="63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30.75" customHeight="1">
      <c r="A599" s="1"/>
      <c r="B599" s="109"/>
      <c r="C599" s="14"/>
      <c r="D599" s="14"/>
      <c r="E599" s="63"/>
      <c r="F599" s="63"/>
      <c r="G599" s="2"/>
      <c r="H599" s="224"/>
      <c r="I599" s="224"/>
      <c r="J599" s="224"/>
      <c r="K599" s="225"/>
      <c r="L599" s="225"/>
      <c r="M599" s="226"/>
      <c r="N599" s="226"/>
      <c r="O599" s="226"/>
      <c r="P599" s="226"/>
      <c r="Q599" s="63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30.75" customHeight="1">
      <c r="A600" s="1"/>
      <c r="B600" s="109"/>
      <c r="C600" s="14"/>
      <c r="D600" s="14"/>
      <c r="E600" s="63"/>
      <c r="F600" s="63"/>
      <c r="G600" s="2"/>
      <c r="H600" s="224"/>
      <c r="I600" s="224"/>
      <c r="J600" s="224"/>
      <c r="K600" s="225"/>
      <c r="L600" s="225"/>
      <c r="M600" s="226"/>
      <c r="N600" s="226"/>
      <c r="O600" s="226"/>
      <c r="P600" s="226"/>
      <c r="Q600" s="63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30.75" customHeight="1">
      <c r="A601" s="1"/>
      <c r="B601" s="109"/>
      <c r="C601" s="14"/>
      <c r="D601" s="14"/>
      <c r="E601" s="63"/>
      <c r="F601" s="63"/>
      <c r="G601" s="2"/>
      <c r="H601" s="224"/>
      <c r="I601" s="224"/>
      <c r="J601" s="224"/>
      <c r="K601" s="225"/>
      <c r="L601" s="225"/>
      <c r="M601" s="226"/>
      <c r="N601" s="226"/>
      <c r="O601" s="226"/>
      <c r="P601" s="226"/>
      <c r="Q601" s="63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30.75" customHeight="1">
      <c r="A602" s="1"/>
      <c r="B602" s="109"/>
      <c r="C602" s="14"/>
      <c r="D602" s="14"/>
      <c r="E602" s="63"/>
      <c r="F602" s="63"/>
      <c r="G602" s="2"/>
      <c r="H602" s="224"/>
      <c r="I602" s="224"/>
      <c r="J602" s="224"/>
      <c r="K602" s="225"/>
      <c r="L602" s="225"/>
      <c r="M602" s="226"/>
      <c r="N602" s="226"/>
      <c r="O602" s="226"/>
      <c r="P602" s="226"/>
      <c r="Q602" s="63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30.75" customHeight="1">
      <c r="A603" s="1"/>
      <c r="B603" s="109"/>
      <c r="C603" s="14"/>
      <c r="D603" s="14"/>
      <c r="E603" s="63"/>
      <c r="F603" s="63"/>
      <c r="G603" s="2"/>
      <c r="H603" s="224"/>
      <c r="I603" s="224"/>
      <c r="J603" s="224"/>
      <c r="K603" s="225"/>
      <c r="L603" s="225"/>
      <c r="M603" s="226"/>
      <c r="N603" s="226"/>
      <c r="O603" s="226"/>
      <c r="P603" s="226"/>
      <c r="Q603" s="63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30.75" customHeight="1">
      <c r="A604" s="1"/>
      <c r="B604" s="109"/>
      <c r="C604" s="14"/>
      <c r="D604" s="14"/>
      <c r="E604" s="63"/>
      <c r="F604" s="63"/>
      <c r="G604" s="2"/>
      <c r="H604" s="224"/>
      <c r="I604" s="224"/>
      <c r="J604" s="224"/>
      <c r="K604" s="225"/>
      <c r="L604" s="225"/>
      <c r="M604" s="226"/>
      <c r="N604" s="226"/>
      <c r="O604" s="226"/>
      <c r="P604" s="226"/>
      <c r="Q604" s="63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30.75" customHeight="1">
      <c r="A605" s="1"/>
      <c r="B605" s="109"/>
      <c r="C605" s="14"/>
      <c r="D605" s="14"/>
      <c r="E605" s="63"/>
      <c r="F605" s="63"/>
      <c r="G605" s="2"/>
      <c r="H605" s="224"/>
      <c r="I605" s="224"/>
      <c r="J605" s="224"/>
      <c r="K605" s="225"/>
      <c r="L605" s="225"/>
      <c r="M605" s="226"/>
      <c r="N605" s="226"/>
      <c r="O605" s="226"/>
      <c r="P605" s="226"/>
      <c r="Q605" s="63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30.75" customHeight="1">
      <c r="A606" s="1"/>
      <c r="B606" s="109"/>
      <c r="C606" s="14"/>
      <c r="D606" s="14"/>
      <c r="E606" s="63"/>
      <c r="F606" s="63"/>
      <c r="G606" s="2"/>
      <c r="H606" s="224"/>
      <c r="I606" s="224"/>
      <c r="J606" s="224"/>
      <c r="K606" s="225"/>
      <c r="L606" s="225"/>
      <c r="M606" s="226"/>
      <c r="N606" s="226"/>
      <c r="O606" s="226"/>
      <c r="P606" s="226"/>
      <c r="Q606" s="63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30.75" customHeight="1">
      <c r="A607" s="1"/>
      <c r="B607" s="109"/>
      <c r="C607" s="14"/>
      <c r="D607" s="14"/>
      <c r="E607" s="63"/>
      <c r="F607" s="63"/>
      <c r="G607" s="2"/>
      <c r="H607" s="224"/>
      <c r="I607" s="224"/>
      <c r="J607" s="224"/>
      <c r="K607" s="225"/>
      <c r="L607" s="225"/>
      <c r="M607" s="226"/>
      <c r="N607" s="226"/>
      <c r="O607" s="226"/>
      <c r="P607" s="226"/>
      <c r="Q607" s="63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30.75" customHeight="1">
      <c r="A608" s="1"/>
      <c r="B608" s="109"/>
      <c r="C608" s="14"/>
      <c r="D608" s="14"/>
      <c r="E608" s="63"/>
      <c r="F608" s="63"/>
      <c r="G608" s="2"/>
      <c r="H608" s="224"/>
      <c r="I608" s="224"/>
      <c r="J608" s="224"/>
      <c r="K608" s="225"/>
      <c r="L608" s="225"/>
      <c r="M608" s="226"/>
      <c r="N608" s="226"/>
      <c r="O608" s="226"/>
      <c r="P608" s="226"/>
      <c r="Q608" s="63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30.75" customHeight="1">
      <c r="A609" s="1"/>
      <c r="B609" s="109"/>
      <c r="C609" s="14"/>
      <c r="D609" s="14"/>
      <c r="E609" s="63"/>
      <c r="F609" s="63"/>
      <c r="G609" s="2"/>
      <c r="H609" s="224"/>
      <c r="I609" s="224"/>
      <c r="J609" s="224"/>
      <c r="K609" s="225"/>
      <c r="L609" s="225"/>
      <c r="M609" s="226"/>
      <c r="N609" s="226"/>
      <c r="O609" s="226"/>
      <c r="P609" s="226"/>
      <c r="Q609" s="63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30.75" customHeight="1">
      <c r="A610" s="1"/>
      <c r="B610" s="109"/>
      <c r="C610" s="14"/>
      <c r="D610" s="14"/>
      <c r="E610" s="63"/>
      <c r="F610" s="63"/>
      <c r="G610" s="2"/>
      <c r="H610" s="224"/>
      <c r="I610" s="224"/>
      <c r="J610" s="224"/>
      <c r="K610" s="225"/>
      <c r="L610" s="225"/>
      <c r="M610" s="226"/>
      <c r="N610" s="226"/>
      <c r="O610" s="226"/>
      <c r="P610" s="226"/>
      <c r="Q610" s="63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30.75" customHeight="1">
      <c r="A611" s="1"/>
      <c r="B611" s="109"/>
      <c r="C611" s="14"/>
      <c r="D611" s="14"/>
      <c r="E611" s="63"/>
      <c r="F611" s="63"/>
      <c r="G611" s="2"/>
      <c r="H611" s="224"/>
      <c r="I611" s="224"/>
      <c r="J611" s="224"/>
      <c r="K611" s="225"/>
      <c r="L611" s="225"/>
      <c r="M611" s="226"/>
      <c r="N611" s="226"/>
      <c r="O611" s="226"/>
      <c r="P611" s="226"/>
      <c r="Q611" s="63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30.75" customHeight="1">
      <c r="A612" s="1"/>
      <c r="B612" s="109"/>
      <c r="C612" s="14"/>
      <c r="D612" s="14"/>
      <c r="E612" s="63"/>
      <c r="F612" s="63"/>
      <c r="G612" s="2"/>
      <c r="H612" s="224"/>
      <c r="I612" s="224"/>
      <c r="J612" s="224"/>
      <c r="K612" s="225"/>
      <c r="L612" s="225"/>
      <c r="M612" s="226"/>
      <c r="N612" s="226"/>
      <c r="O612" s="226"/>
      <c r="P612" s="226"/>
      <c r="Q612" s="63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30.75" customHeight="1">
      <c r="A613" s="1"/>
      <c r="B613" s="109"/>
      <c r="C613" s="14"/>
      <c r="D613" s="14"/>
      <c r="E613" s="63"/>
      <c r="F613" s="63"/>
      <c r="G613" s="2"/>
      <c r="H613" s="224"/>
      <c r="I613" s="224"/>
      <c r="J613" s="224"/>
      <c r="K613" s="225"/>
      <c r="L613" s="225"/>
      <c r="M613" s="226"/>
      <c r="N613" s="226"/>
      <c r="O613" s="226"/>
      <c r="P613" s="226"/>
      <c r="Q613" s="63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30.75" customHeight="1">
      <c r="A614" s="1"/>
      <c r="B614" s="109"/>
      <c r="C614" s="14"/>
      <c r="D614" s="14"/>
      <c r="E614" s="63"/>
      <c r="F614" s="63"/>
      <c r="G614" s="2"/>
      <c r="H614" s="224"/>
      <c r="I614" s="224"/>
      <c r="J614" s="224"/>
      <c r="K614" s="225"/>
      <c r="L614" s="225"/>
      <c r="M614" s="226"/>
      <c r="N614" s="226"/>
      <c r="O614" s="226"/>
      <c r="P614" s="226"/>
      <c r="Q614" s="63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30.75" customHeight="1">
      <c r="A615" s="1"/>
      <c r="B615" s="109"/>
      <c r="C615" s="14"/>
      <c r="D615" s="14"/>
      <c r="E615" s="63"/>
      <c r="F615" s="63"/>
      <c r="G615" s="2"/>
      <c r="H615" s="224"/>
      <c r="I615" s="224"/>
      <c r="J615" s="224"/>
      <c r="K615" s="225"/>
      <c r="L615" s="225"/>
      <c r="M615" s="226"/>
      <c r="N615" s="226"/>
      <c r="O615" s="226"/>
      <c r="P615" s="226"/>
      <c r="Q615" s="63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30.75" customHeight="1">
      <c r="A616" s="1"/>
      <c r="B616" s="109"/>
      <c r="C616" s="14"/>
      <c r="D616" s="14"/>
      <c r="E616" s="63"/>
      <c r="F616" s="63"/>
      <c r="G616" s="2"/>
      <c r="H616" s="224"/>
      <c r="I616" s="224"/>
      <c r="J616" s="224"/>
      <c r="K616" s="225"/>
      <c r="L616" s="225"/>
      <c r="M616" s="226"/>
      <c r="N616" s="226"/>
      <c r="O616" s="226"/>
      <c r="P616" s="226"/>
      <c r="Q616" s="63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30.75" customHeight="1">
      <c r="A617" s="1"/>
      <c r="B617" s="109"/>
      <c r="C617" s="14"/>
      <c r="D617" s="14"/>
      <c r="E617" s="63"/>
      <c r="F617" s="63"/>
      <c r="G617" s="2"/>
      <c r="H617" s="224"/>
      <c r="I617" s="224"/>
      <c r="J617" s="224"/>
      <c r="K617" s="225"/>
      <c r="L617" s="225"/>
      <c r="M617" s="226"/>
      <c r="N617" s="226"/>
      <c r="O617" s="226"/>
      <c r="P617" s="226"/>
      <c r="Q617" s="63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30.75" customHeight="1">
      <c r="A618" s="1"/>
      <c r="B618" s="109"/>
      <c r="C618" s="14"/>
      <c r="D618" s="14"/>
      <c r="E618" s="63"/>
      <c r="F618" s="63"/>
      <c r="G618" s="2"/>
      <c r="H618" s="224"/>
      <c r="I618" s="224"/>
      <c r="J618" s="224"/>
      <c r="K618" s="225"/>
      <c r="L618" s="225"/>
      <c r="M618" s="226"/>
      <c r="N618" s="226"/>
      <c r="O618" s="226"/>
      <c r="P618" s="226"/>
      <c r="Q618" s="63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30.75" customHeight="1">
      <c r="A619" s="1"/>
      <c r="B619" s="109"/>
      <c r="C619" s="14"/>
      <c r="D619" s="14"/>
      <c r="E619" s="63"/>
      <c r="F619" s="63"/>
      <c r="G619" s="2"/>
      <c r="H619" s="224"/>
      <c r="I619" s="224"/>
      <c r="J619" s="224"/>
      <c r="K619" s="225"/>
      <c r="L619" s="225"/>
      <c r="M619" s="226"/>
      <c r="N619" s="226"/>
      <c r="O619" s="226"/>
      <c r="P619" s="226"/>
      <c r="Q619" s="63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30.75" customHeight="1">
      <c r="A620" s="1"/>
      <c r="B620" s="109"/>
      <c r="C620" s="14"/>
      <c r="D620" s="14"/>
      <c r="E620" s="63"/>
      <c r="F620" s="63"/>
      <c r="G620" s="2"/>
      <c r="H620" s="224"/>
      <c r="I620" s="224"/>
      <c r="J620" s="224"/>
      <c r="K620" s="225"/>
      <c r="L620" s="225"/>
      <c r="M620" s="226"/>
      <c r="N620" s="226"/>
      <c r="O620" s="226"/>
      <c r="P620" s="226"/>
      <c r="Q620" s="63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30.75" customHeight="1">
      <c r="A621" s="1"/>
      <c r="B621" s="109"/>
      <c r="C621" s="14"/>
      <c r="D621" s="14"/>
      <c r="E621" s="63"/>
      <c r="F621" s="63"/>
      <c r="G621" s="2"/>
      <c r="H621" s="224"/>
      <c r="I621" s="224"/>
      <c r="J621" s="224"/>
      <c r="K621" s="225"/>
      <c r="L621" s="225"/>
      <c r="M621" s="226"/>
      <c r="N621" s="226"/>
      <c r="O621" s="226"/>
      <c r="P621" s="226"/>
      <c r="Q621" s="63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30.75" customHeight="1">
      <c r="A622" s="1"/>
      <c r="B622" s="109"/>
      <c r="C622" s="14"/>
      <c r="D622" s="14"/>
      <c r="E622" s="63"/>
      <c r="F622" s="63"/>
      <c r="G622" s="2"/>
      <c r="H622" s="224"/>
      <c r="I622" s="224"/>
      <c r="J622" s="224"/>
      <c r="K622" s="225"/>
      <c r="L622" s="225"/>
      <c r="M622" s="226"/>
      <c r="N622" s="226"/>
      <c r="O622" s="226"/>
      <c r="P622" s="226"/>
      <c r="Q622" s="63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30.75" customHeight="1">
      <c r="A623" s="1"/>
      <c r="B623" s="109"/>
      <c r="C623" s="14"/>
      <c r="D623" s="14"/>
      <c r="E623" s="63"/>
      <c r="F623" s="63"/>
      <c r="G623" s="2"/>
      <c r="H623" s="224"/>
      <c r="I623" s="224"/>
      <c r="J623" s="224"/>
      <c r="K623" s="225"/>
      <c r="L623" s="225"/>
      <c r="M623" s="226"/>
      <c r="N623" s="226"/>
      <c r="O623" s="226"/>
      <c r="P623" s="226"/>
      <c r="Q623" s="63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30.75" customHeight="1">
      <c r="A624" s="1"/>
      <c r="B624" s="109"/>
      <c r="C624" s="14"/>
      <c r="D624" s="14"/>
      <c r="E624" s="63"/>
      <c r="F624" s="63"/>
      <c r="G624" s="2"/>
      <c r="H624" s="224"/>
      <c r="I624" s="224"/>
      <c r="J624" s="224"/>
      <c r="K624" s="225"/>
      <c r="L624" s="225"/>
      <c r="M624" s="226"/>
      <c r="N624" s="226"/>
      <c r="O624" s="226"/>
      <c r="P624" s="226"/>
      <c r="Q624" s="63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30.75" customHeight="1">
      <c r="A625" s="1"/>
      <c r="B625" s="109"/>
      <c r="C625" s="14"/>
      <c r="D625" s="14"/>
      <c r="E625" s="63"/>
      <c r="F625" s="63"/>
      <c r="G625" s="2"/>
      <c r="H625" s="224"/>
      <c r="I625" s="224"/>
      <c r="J625" s="224"/>
      <c r="K625" s="225"/>
      <c r="L625" s="225"/>
      <c r="M625" s="226"/>
      <c r="N625" s="226"/>
      <c r="O625" s="226"/>
      <c r="P625" s="226"/>
      <c r="Q625" s="63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30.75" customHeight="1">
      <c r="A626" s="1"/>
      <c r="B626" s="109"/>
      <c r="C626" s="14"/>
      <c r="D626" s="14"/>
      <c r="E626" s="63"/>
      <c r="F626" s="63"/>
      <c r="G626" s="2"/>
      <c r="H626" s="224"/>
      <c r="I626" s="224"/>
      <c r="J626" s="224"/>
      <c r="K626" s="225"/>
      <c r="L626" s="225"/>
      <c r="M626" s="226"/>
      <c r="N626" s="226"/>
      <c r="O626" s="226"/>
      <c r="P626" s="226"/>
      <c r="Q626" s="63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30.75" customHeight="1">
      <c r="A627" s="1"/>
      <c r="B627" s="109"/>
      <c r="C627" s="14"/>
      <c r="D627" s="14"/>
      <c r="E627" s="63"/>
      <c r="F627" s="63"/>
      <c r="G627" s="2"/>
      <c r="H627" s="224"/>
      <c r="I627" s="224"/>
      <c r="J627" s="224"/>
      <c r="K627" s="225"/>
      <c r="L627" s="225"/>
      <c r="M627" s="226"/>
      <c r="N627" s="226"/>
      <c r="O627" s="226"/>
      <c r="P627" s="226"/>
      <c r="Q627" s="63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30.75" customHeight="1">
      <c r="A628" s="1"/>
      <c r="B628" s="109"/>
      <c r="C628" s="14"/>
      <c r="D628" s="14"/>
      <c r="E628" s="63"/>
      <c r="F628" s="63"/>
      <c r="G628" s="2"/>
      <c r="H628" s="224"/>
      <c r="I628" s="224"/>
      <c r="J628" s="224"/>
      <c r="K628" s="225"/>
      <c r="L628" s="225"/>
      <c r="M628" s="226"/>
      <c r="N628" s="226"/>
      <c r="O628" s="226"/>
      <c r="P628" s="226"/>
      <c r="Q628" s="63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30.75" customHeight="1">
      <c r="A629" s="1"/>
      <c r="B629" s="109"/>
      <c r="C629" s="14"/>
      <c r="D629" s="14"/>
      <c r="E629" s="63"/>
      <c r="F629" s="63"/>
      <c r="G629" s="2"/>
      <c r="H629" s="224"/>
      <c r="I629" s="224"/>
      <c r="J629" s="224"/>
      <c r="K629" s="225"/>
      <c r="L629" s="225"/>
      <c r="M629" s="226"/>
      <c r="N629" s="226"/>
      <c r="O629" s="226"/>
      <c r="P629" s="226"/>
      <c r="Q629" s="63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30.75" customHeight="1">
      <c r="A630" s="1"/>
      <c r="B630" s="109"/>
      <c r="C630" s="14"/>
      <c r="D630" s="14"/>
      <c r="E630" s="63"/>
      <c r="F630" s="63"/>
      <c r="G630" s="2"/>
      <c r="H630" s="224"/>
      <c r="I630" s="224"/>
      <c r="J630" s="224"/>
      <c r="K630" s="225"/>
      <c r="L630" s="225"/>
      <c r="M630" s="226"/>
      <c r="N630" s="226"/>
      <c r="O630" s="226"/>
      <c r="P630" s="226"/>
      <c r="Q630" s="63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30.75" customHeight="1">
      <c r="A631" s="1"/>
      <c r="B631" s="109"/>
      <c r="C631" s="14"/>
      <c r="D631" s="14"/>
      <c r="E631" s="63"/>
      <c r="F631" s="63"/>
      <c r="G631" s="2"/>
      <c r="H631" s="224"/>
      <c r="I631" s="224"/>
      <c r="J631" s="224"/>
      <c r="K631" s="225"/>
      <c r="L631" s="225"/>
      <c r="M631" s="226"/>
      <c r="N631" s="226"/>
      <c r="O631" s="226"/>
      <c r="P631" s="226"/>
      <c r="Q631" s="63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30.75" customHeight="1">
      <c r="A632" s="1"/>
      <c r="B632" s="109"/>
      <c r="C632" s="14"/>
      <c r="D632" s="14"/>
      <c r="E632" s="63"/>
      <c r="F632" s="63"/>
      <c r="G632" s="2"/>
      <c r="H632" s="224"/>
      <c r="I632" s="224"/>
      <c r="J632" s="224"/>
      <c r="K632" s="225"/>
      <c r="L632" s="225"/>
      <c r="M632" s="226"/>
      <c r="N632" s="226"/>
      <c r="O632" s="226"/>
      <c r="P632" s="226"/>
      <c r="Q632" s="63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30.75" customHeight="1">
      <c r="A633" s="1"/>
      <c r="B633" s="109"/>
      <c r="C633" s="14"/>
      <c r="D633" s="14"/>
      <c r="E633" s="63"/>
      <c r="F633" s="63"/>
      <c r="G633" s="2"/>
      <c r="H633" s="224"/>
      <c r="I633" s="224"/>
      <c r="J633" s="224"/>
      <c r="K633" s="225"/>
      <c r="L633" s="225"/>
      <c r="M633" s="226"/>
      <c r="N633" s="226"/>
      <c r="O633" s="226"/>
      <c r="P633" s="226"/>
      <c r="Q633" s="63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30.75" customHeight="1">
      <c r="A634" s="1"/>
      <c r="B634" s="109"/>
      <c r="C634" s="14"/>
      <c r="D634" s="14"/>
      <c r="E634" s="63"/>
      <c r="F634" s="63"/>
      <c r="G634" s="2"/>
      <c r="H634" s="224"/>
      <c r="I634" s="224"/>
      <c r="J634" s="224"/>
      <c r="K634" s="225"/>
      <c r="L634" s="225"/>
      <c r="M634" s="226"/>
      <c r="N634" s="226"/>
      <c r="O634" s="226"/>
      <c r="P634" s="226"/>
      <c r="Q634" s="63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30.75" customHeight="1">
      <c r="A635" s="1"/>
      <c r="B635" s="109"/>
      <c r="C635" s="14"/>
      <c r="D635" s="14"/>
      <c r="E635" s="63"/>
      <c r="F635" s="63"/>
      <c r="G635" s="2"/>
      <c r="H635" s="224"/>
      <c r="I635" s="224"/>
      <c r="J635" s="224"/>
      <c r="K635" s="225"/>
      <c r="L635" s="225"/>
      <c r="M635" s="226"/>
      <c r="N635" s="226"/>
      <c r="O635" s="226"/>
      <c r="P635" s="226"/>
      <c r="Q635" s="63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30.75" customHeight="1">
      <c r="A636" s="1"/>
      <c r="B636" s="109"/>
      <c r="C636" s="14"/>
      <c r="D636" s="14"/>
      <c r="E636" s="63"/>
      <c r="F636" s="63"/>
      <c r="G636" s="2"/>
      <c r="H636" s="224"/>
      <c r="I636" s="224"/>
      <c r="J636" s="224"/>
      <c r="K636" s="225"/>
      <c r="L636" s="225"/>
      <c r="M636" s="226"/>
      <c r="N636" s="226"/>
      <c r="O636" s="226"/>
      <c r="P636" s="226"/>
      <c r="Q636" s="63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30.75" customHeight="1">
      <c r="A637" s="1"/>
      <c r="B637" s="109"/>
      <c r="C637" s="14"/>
      <c r="D637" s="14"/>
      <c r="E637" s="63"/>
      <c r="F637" s="63"/>
      <c r="G637" s="2"/>
      <c r="H637" s="224"/>
      <c r="I637" s="224"/>
      <c r="J637" s="224"/>
      <c r="K637" s="225"/>
      <c r="L637" s="225"/>
      <c r="M637" s="226"/>
      <c r="N637" s="226"/>
      <c r="O637" s="226"/>
      <c r="P637" s="226"/>
      <c r="Q637" s="63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30.75" customHeight="1">
      <c r="A638" s="1"/>
      <c r="B638" s="109"/>
      <c r="C638" s="14"/>
      <c r="D638" s="14"/>
      <c r="E638" s="63"/>
      <c r="F638" s="63"/>
      <c r="G638" s="2"/>
      <c r="H638" s="224"/>
      <c r="I638" s="224"/>
      <c r="J638" s="224"/>
      <c r="K638" s="225"/>
      <c r="L638" s="225"/>
      <c r="M638" s="226"/>
      <c r="N638" s="226"/>
      <c r="O638" s="226"/>
      <c r="P638" s="226"/>
      <c r="Q638" s="63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30.75" customHeight="1">
      <c r="A639" s="1"/>
      <c r="B639" s="109"/>
      <c r="C639" s="14"/>
      <c r="D639" s="14"/>
      <c r="E639" s="63"/>
      <c r="F639" s="63"/>
      <c r="G639" s="2"/>
      <c r="H639" s="224"/>
      <c r="I639" s="224"/>
      <c r="J639" s="224"/>
      <c r="K639" s="225"/>
      <c r="L639" s="225"/>
      <c r="M639" s="226"/>
      <c r="N639" s="226"/>
      <c r="O639" s="226"/>
      <c r="P639" s="226"/>
      <c r="Q639" s="63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30.75" customHeight="1">
      <c r="A640" s="1"/>
      <c r="B640" s="109"/>
      <c r="C640" s="14"/>
      <c r="D640" s="14"/>
      <c r="E640" s="63"/>
      <c r="F640" s="63"/>
      <c r="G640" s="2"/>
      <c r="H640" s="224"/>
      <c r="I640" s="224"/>
      <c r="J640" s="224"/>
      <c r="K640" s="225"/>
      <c r="L640" s="225"/>
      <c r="M640" s="226"/>
      <c r="N640" s="226"/>
      <c r="O640" s="226"/>
      <c r="P640" s="226"/>
      <c r="Q640" s="63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30.75" customHeight="1">
      <c r="A641" s="1"/>
      <c r="B641" s="109"/>
      <c r="C641" s="14"/>
      <c r="D641" s="14"/>
      <c r="E641" s="63"/>
      <c r="F641" s="63"/>
      <c r="G641" s="2"/>
      <c r="H641" s="224"/>
      <c r="I641" s="224"/>
      <c r="J641" s="224"/>
      <c r="K641" s="225"/>
      <c r="L641" s="225"/>
      <c r="M641" s="226"/>
      <c r="N641" s="226"/>
      <c r="O641" s="226"/>
      <c r="P641" s="226"/>
      <c r="Q641" s="63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30.75" customHeight="1">
      <c r="A642" s="1"/>
      <c r="B642" s="109"/>
      <c r="C642" s="14"/>
      <c r="D642" s="14"/>
      <c r="E642" s="63"/>
      <c r="F642" s="63"/>
      <c r="G642" s="2"/>
      <c r="H642" s="224"/>
      <c r="I642" s="224"/>
      <c r="J642" s="224"/>
      <c r="K642" s="225"/>
      <c r="L642" s="225"/>
      <c r="M642" s="226"/>
      <c r="N642" s="226"/>
      <c r="O642" s="226"/>
      <c r="P642" s="226"/>
      <c r="Q642" s="63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30.75" customHeight="1">
      <c r="A643" s="1"/>
      <c r="B643" s="109"/>
      <c r="C643" s="14"/>
      <c r="D643" s="14"/>
      <c r="E643" s="63"/>
      <c r="F643" s="63"/>
      <c r="G643" s="2"/>
      <c r="H643" s="224"/>
      <c r="I643" s="224"/>
      <c r="J643" s="224"/>
      <c r="K643" s="225"/>
      <c r="L643" s="225"/>
      <c r="M643" s="226"/>
      <c r="N643" s="226"/>
      <c r="O643" s="226"/>
      <c r="P643" s="226"/>
      <c r="Q643" s="63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30.75" customHeight="1">
      <c r="A644" s="1"/>
      <c r="B644" s="109"/>
      <c r="C644" s="14"/>
      <c r="D644" s="14"/>
      <c r="E644" s="63"/>
      <c r="F644" s="63"/>
      <c r="G644" s="2"/>
      <c r="H644" s="224"/>
      <c r="I644" s="224"/>
      <c r="J644" s="224"/>
      <c r="K644" s="225"/>
      <c r="L644" s="225"/>
      <c r="M644" s="226"/>
      <c r="N644" s="226"/>
      <c r="O644" s="226"/>
      <c r="P644" s="226"/>
      <c r="Q644" s="63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30.75" customHeight="1">
      <c r="A645" s="1"/>
      <c r="B645" s="109"/>
      <c r="C645" s="14"/>
      <c r="D645" s="14"/>
      <c r="E645" s="63"/>
      <c r="F645" s="63"/>
      <c r="G645" s="2"/>
      <c r="H645" s="224"/>
      <c r="I645" s="224"/>
      <c r="J645" s="224"/>
      <c r="K645" s="225"/>
      <c r="L645" s="225"/>
      <c r="M645" s="226"/>
      <c r="N645" s="226"/>
      <c r="O645" s="226"/>
      <c r="P645" s="226"/>
      <c r="Q645" s="63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30.75" customHeight="1">
      <c r="A646" s="1"/>
      <c r="B646" s="109"/>
      <c r="C646" s="14"/>
      <c r="D646" s="14"/>
      <c r="E646" s="63"/>
      <c r="F646" s="63"/>
      <c r="G646" s="2"/>
      <c r="H646" s="224"/>
      <c r="I646" s="224"/>
      <c r="J646" s="224"/>
      <c r="K646" s="225"/>
      <c r="L646" s="225"/>
      <c r="M646" s="226"/>
      <c r="N646" s="226"/>
      <c r="O646" s="226"/>
      <c r="P646" s="226"/>
      <c r="Q646" s="63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30.75" customHeight="1">
      <c r="A647" s="1"/>
      <c r="B647" s="109"/>
      <c r="C647" s="14"/>
      <c r="D647" s="14"/>
      <c r="E647" s="63"/>
      <c r="F647" s="63"/>
      <c r="G647" s="2"/>
      <c r="H647" s="224"/>
      <c r="I647" s="224"/>
      <c r="J647" s="224"/>
      <c r="K647" s="225"/>
      <c r="L647" s="225"/>
      <c r="M647" s="226"/>
      <c r="N647" s="226"/>
      <c r="O647" s="226"/>
      <c r="P647" s="226"/>
      <c r="Q647" s="63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30.75" customHeight="1">
      <c r="A648" s="1"/>
      <c r="B648" s="109"/>
      <c r="C648" s="14"/>
      <c r="D648" s="14"/>
      <c r="E648" s="63"/>
      <c r="F648" s="63"/>
      <c r="G648" s="2"/>
      <c r="H648" s="224"/>
      <c r="I648" s="224"/>
      <c r="J648" s="224"/>
      <c r="K648" s="225"/>
      <c r="L648" s="225"/>
      <c r="M648" s="226"/>
      <c r="N648" s="226"/>
      <c r="O648" s="226"/>
      <c r="P648" s="226"/>
      <c r="Q648" s="63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30.75" customHeight="1">
      <c r="A649" s="1"/>
      <c r="B649" s="109"/>
      <c r="C649" s="14"/>
      <c r="D649" s="14"/>
      <c r="E649" s="63"/>
      <c r="F649" s="63"/>
      <c r="G649" s="2"/>
      <c r="H649" s="224"/>
      <c r="I649" s="224"/>
      <c r="J649" s="224"/>
      <c r="K649" s="225"/>
      <c r="L649" s="225"/>
      <c r="M649" s="226"/>
      <c r="N649" s="226"/>
      <c r="O649" s="226"/>
      <c r="P649" s="226"/>
      <c r="Q649" s="63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30.75" customHeight="1">
      <c r="A650" s="1"/>
      <c r="B650" s="109"/>
      <c r="C650" s="14"/>
      <c r="D650" s="14"/>
      <c r="E650" s="63"/>
      <c r="F650" s="63"/>
      <c r="G650" s="2"/>
      <c r="H650" s="224"/>
      <c r="I650" s="224"/>
      <c r="J650" s="224"/>
      <c r="K650" s="225"/>
      <c r="L650" s="225"/>
      <c r="M650" s="226"/>
      <c r="N650" s="226"/>
      <c r="O650" s="226"/>
      <c r="P650" s="226"/>
      <c r="Q650" s="63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30.75" customHeight="1">
      <c r="A651" s="1"/>
      <c r="B651" s="109"/>
      <c r="C651" s="14"/>
      <c r="D651" s="14"/>
      <c r="E651" s="63"/>
      <c r="F651" s="63"/>
      <c r="G651" s="2"/>
      <c r="H651" s="224"/>
      <c r="I651" s="224"/>
      <c r="J651" s="224"/>
      <c r="K651" s="225"/>
      <c r="L651" s="225"/>
      <c r="M651" s="226"/>
      <c r="N651" s="226"/>
      <c r="O651" s="226"/>
      <c r="P651" s="226"/>
      <c r="Q651" s="63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30.75" customHeight="1">
      <c r="A652" s="1"/>
      <c r="B652" s="109"/>
      <c r="C652" s="14"/>
      <c r="D652" s="14"/>
      <c r="E652" s="63"/>
      <c r="F652" s="63"/>
      <c r="G652" s="2"/>
      <c r="H652" s="224"/>
      <c r="I652" s="224"/>
      <c r="J652" s="224"/>
      <c r="K652" s="225"/>
      <c r="L652" s="225"/>
      <c r="M652" s="226"/>
      <c r="N652" s="226"/>
      <c r="O652" s="226"/>
      <c r="P652" s="226"/>
      <c r="Q652" s="63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30.75" customHeight="1">
      <c r="A653" s="1"/>
      <c r="B653" s="109"/>
      <c r="C653" s="14"/>
      <c r="D653" s="14"/>
      <c r="E653" s="63"/>
      <c r="F653" s="63"/>
      <c r="G653" s="2"/>
      <c r="H653" s="224"/>
      <c r="I653" s="224"/>
      <c r="J653" s="224"/>
      <c r="K653" s="225"/>
      <c r="L653" s="225"/>
      <c r="M653" s="226"/>
      <c r="N653" s="226"/>
      <c r="O653" s="226"/>
      <c r="P653" s="226"/>
      <c r="Q653" s="63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30.75" customHeight="1">
      <c r="A654" s="1"/>
      <c r="B654" s="109"/>
      <c r="C654" s="14"/>
      <c r="D654" s="14"/>
      <c r="E654" s="63"/>
      <c r="F654" s="63"/>
      <c r="G654" s="2"/>
      <c r="H654" s="224"/>
      <c r="I654" s="224"/>
      <c r="J654" s="224"/>
      <c r="K654" s="225"/>
      <c r="L654" s="225"/>
      <c r="M654" s="226"/>
      <c r="N654" s="226"/>
      <c r="O654" s="226"/>
      <c r="P654" s="226"/>
      <c r="Q654" s="63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30.75" customHeight="1">
      <c r="A655" s="1"/>
      <c r="B655" s="109"/>
      <c r="C655" s="14"/>
      <c r="D655" s="14"/>
      <c r="E655" s="63"/>
      <c r="F655" s="63"/>
      <c r="G655" s="2"/>
      <c r="H655" s="224"/>
      <c r="I655" s="224"/>
      <c r="J655" s="224"/>
      <c r="K655" s="225"/>
      <c r="L655" s="225"/>
      <c r="M655" s="226"/>
      <c r="N655" s="226"/>
      <c r="O655" s="226"/>
      <c r="P655" s="226"/>
      <c r="Q655" s="63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30.75" customHeight="1">
      <c r="A656" s="1"/>
      <c r="B656" s="109"/>
      <c r="C656" s="14"/>
      <c r="D656" s="14"/>
      <c r="E656" s="63"/>
      <c r="F656" s="63"/>
      <c r="G656" s="2"/>
      <c r="H656" s="224"/>
      <c r="I656" s="224"/>
      <c r="J656" s="224"/>
      <c r="K656" s="225"/>
      <c r="L656" s="225"/>
      <c r="M656" s="226"/>
      <c r="N656" s="226"/>
      <c r="O656" s="226"/>
      <c r="P656" s="226"/>
      <c r="Q656" s="63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30.75" customHeight="1">
      <c r="A657" s="1"/>
      <c r="B657" s="109"/>
      <c r="C657" s="14"/>
      <c r="D657" s="14"/>
      <c r="E657" s="63"/>
      <c r="F657" s="63"/>
      <c r="G657" s="2"/>
      <c r="H657" s="224"/>
      <c r="I657" s="224"/>
      <c r="J657" s="224"/>
      <c r="K657" s="225"/>
      <c r="L657" s="225"/>
      <c r="M657" s="226"/>
      <c r="N657" s="226"/>
      <c r="O657" s="226"/>
      <c r="P657" s="226"/>
      <c r="Q657" s="63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30.75" customHeight="1">
      <c r="A658" s="1"/>
      <c r="B658" s="109"/>
      <c r="C658" s="14"/>
      <c r="D658" s="14"/>
      <c r="E658" s="63"/>
      <c r="F658" s="63"/>
      <c r="G658" s="2"/>
      <c r="H658" s="224"/>
      <c r="I658" s="224"/>
      <c r="J658" s="224"/>
      <c r="K658" s="225"/>
      <c r="L658" s="225"/>
      <c r="M658" s="226"/>
      <c r="N658" s="226"/>
      <c r="O658" s="226"/>
      <c r="P658" s="226"/>
      <c r="Q658" s="63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30.75" customHeight="1">
      <c r="A659" s="1"/>
      <c r="B659" s="109"/>
      <c r="C659" s="14"/>
      <c r="D659" s="14"/>
      <c r="E659" s="63"/>
      <c r="F659" s="63"/>
      <c r="G659" s="2"/>
      <c r="H659" s="224"/>
      <c r="I659" s="224"/>
      <c r="J659" s="224"/>
      <c r="K659" s="225"/>
      <c r="L659" s="225"/>
      <c r="M659" s="226"/>
      <c r="N659" s="226"/>
      <c r="O659" s="226"/>
      <c r="P659" s="226"/>
      <c r="Q659" s="63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30.75" customHeight="1">
      <c r="A660" s="1"/>
      <c r="B660" s="109"/>
      <c r="C660" s="14"/>
      <c r="D660" s="14"/>
      <c r="E660" s="63"/>
      <c r="F660" s="63"/>
      <c r="G660" s="2"/>
      <c r="H660" s="224"/>
      <c r="I660" s="224"/>
      <c r="J660" s="224"/>
      <c r="K660" s="225"/>
      <c r="L660" s="225"/>
      <c r="M660" s="226"/>
      <c r="N660" s="226"/>
      <c r="O660" s="226"/>
      <c r="P660" s="226"/>
      <c r="Q660" s="63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30.75" customHeight="1">
      <c r="A661" s="1"/>
      <c r="B661" s="109"/>
      <c r="C661" s="14"/>
      <c r="D661" s="14"/>
      <c r="E661" s="63"/>
      <c r="F661" s="63"/>
      <c r="G661" s="2"/>
      <c r="H661" s="224"/>
      <c r="I661" s="224"/>
      <c r="J661" s="224"/>
      <c r="K661" s="225"/>
      <c r="L661" s="225"/>
      <c r="M661" s="226"/>
      <c r="N661" s="226"/>
      <c r="O661" s="226"/>
      <c r="P661" s="226"/>
      <c r="Q661" s="63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30.75" customHeight="1">
      <c r="A662" s="1"/>
      <c r="B662" s="109"/>
      <c r="C662" s="14"/>
      <c r="D662" s="14"/>
      <c r="E662" s="63"/>
      <c r="F662" s="63"/>
      <c r="G662" s="2"/>
      <c r="H662" s="224"/>
      <c r="I662" s="224"/>
      <c r="J662" s="224"/>
      <c r="K662" s="225"/>
      <c r="L662" s="225"/>
      <c r="M662" s="226"/>
      <c r="N662" s="226"/>
      <c r="O662" s="226"/>
      <c r="P662" s="226"/>
      <c r="Q662" s="63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30.75" customHeight="1">
      <c r="A663" s="1"/>
      <c r="B663" s="109"/>
      <c r="C663" s="14"/>
      <c r="D663" s="14"/>
      <c r="E663" s="63"/>
      <c r="F663" s="63"/>
      <c r="G663" s="2"/>
      <c r="H663" s="224"/>
      <c r="I663" s="224"/>
      <c r="J663" s="224"/>
      <c r="K663" s="225"/>
      <c r="L663" s="225"/>
      <c r="M663" s="226"/>
      <c r="N663" s="226"/>
      <c r="O663" s="226"/>
      <c r="P663" s="226"/>
      <c r="Q663" s="63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30.75" customHeight="1">
      <c r="A664" s="1"/>
      <c r="B664" s="109"/>
      <c r="C664" s="14"/>
      <c r="D664" s="14"/>
      <c r="E664" s="63"/>
      <c r="F664" s="63"/>
      <c r="G664" s="2"/>
      <c r="H664" s="224"/>
      <c r="I664" s="224"/>
      <c r="J664" s="224"/>
      <c r="K664" s="225"/>
      <c r="L664" s="225"/>
      <c r="M664" s="226"/>
      <c r="N664" s="226"/>
      <c r="O664" s="226"/>
      <c r="P664" s="226"/>
      <c r="Q664" s="63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30.75" customHeight="1">
      <c r="A665" s="1"/>
      <c r="B665" s="109"/>
      <c r="C665" s="14"/>
      <c r="D665" s="14"/>
      <c r="E665" s="63"/>
      <c r="F665" s="63"/>
      <c r="G665" s="2"/>
      <c r="H665" s="224"/>
      <c r="I665" s="224"/>
      <c r="J665" s="224"/>
      <c r="K665" s="225"/>
      <c r="L665" s="225"/>
      <c r="M665" s="226"/>
      <c r="N665" s="226"/>
      <c r="O665" s="226"/>
      <c r="P665" s="226"/>
      <c r="Q665" s="63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30.75" customHeight="1">
      <c r="A666" s="1"/>
      <c r="B666" s="109"/>
      <c r="C666" s="14"/>
      <c r="D666" s="14"/>
      <c r="E666" s="63"/>
      <c r="F666" s="63"/>
      <c r="G666" s="2"/>
      <c r="H666" s="224"/>
      <c r="I666" s="224"/>
      <c r="J666" s="224"/>
      <c r="K666" s="225"/>
      <c r="L666" s="225"/>
      <c r="M666" s="226"/>
      <c r="N666" s="226"/>
      <c r="O666" s="226"/>
      <c r="P666" s="226"/>
      <c r="Q666" s="63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30.75" customHeight="1">
      <c r="A667" s="1"/>
      <c r="B667" s="109"/>
      <c r="C667" s="14"/>
      <c r="D667" s="14"/>
      <c r="E667" s="63"/>
      <c r="F667" s="63"/>
      <c r="G667" s="2"/>
      <c r="H667" s="224"/>
      <c r="I667" s="224"/>
      <c r="J667" s="224"/>
      <c r="K667" s="225"/>
      <c r="L667" s="225"/>
      <c r="M667" s="226"/>
      <c r="N667" s="226"/>
      <c r="O667" s="226"/>
      <c r="P667" s="226"/>
      <c r="Q667" s="63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30.75" customHeight="1">
      <c r="A668" s="1"/>
      <c r="B668" s="109"/>
      <c r="C668" s="14"/>
      <c r="D668" s="14"/>
      <c r="E668" s="63"/>
      <c r="F668" s="63"/>
      <c r="G668" s="2"/>
      <c r="H668" s="224"/>
      <c r="I668" s="224"/>
      <c r="J668" s="224"/>
      <c r="K668" s="225"/>
      <c r="L668" s="225"/>
      <c r="M668" s="226"/>
      <c r="N668" s="226"/>
      <c r="O668" s="226"/>
      <c r="P668" s="226"/>
      <c r="Q668" s="63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30.75" customHeight="1">
      <c r="A669" s="1"/>
      <c r="B669" s="109"/>
      <c r="C669" s="14"/>
      <c r="D669" s="14"/>
      <c r="E669" s="63"/>
      <c r="F669" s="63"/>
      <c r="G669" s="2"/>
      <c r="H669" s="224"/>
      <c r="I669" s="224"/>
      <c r="J669" s="224"/>
      <c r="K669" s="225"/>
      <c r="L669" s="225"/>
      <c r="M669" s="226"/>
      <c r="N669" s="226"/>
      <c r="O669" s="226"/>
      <c r="P669" s="226"/>
      <c r="Q669" s="63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30.75" customHeight="1">
      <c r="A670" s="1"/>
      <c r="B670" s="109"/>
      <c r="C670" s="14"/>
      <c r="D670" s="14"/>
      <c r="E670" s="63"/>
      <c r="F670" s="63"/>
      <c r="G670" s="2"/>
      <c r="H670" s="224"/>
      <c r="I670" s="224"/>
      <c r="J670" s="224"/>
      <c r="K670" s="225"/>
      <c r="L670" s="225"/>
      <c r="M670" s="226"/>
      <c r="N670" s="226"/>
      <c r="O670" s="226"/>
      <c r="P670" s="226"/>
      <c r="Q670" s="63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30.75" customHeight="1">
      <c r="A671" s="1"/>
      <c r="B671" s="109"/>
      <c r="C671" s="14"/>
      <c r="D671" s="14"/>
      <c r="E671" s="63"/>
      <c r="F671" s="63"/>
      <c r="G671" s="2"/>
      <c r="H671" s="224"/>
      <c r="I671" s="224"/>
      <c r="J671" s="224"/>
      <c r="K671" s="225"/>
      <c r="L671" s="225"/>
      <c r="M671" s="226"/>
      <c r="N671" s="226"/>
      <c r="O671" s="226"/>
      <c r="P671" s="226"/>
      <c r="Q671" s="63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30.75" customHeight="1">
      <c r="A672" s="1"/>
      <c r="B672" s="109"/>
      <c r="C672" s="14"/>
      <c r="D672" s="14"/>
      <c r="E672" s="63"/>
      <c r="F672" s="63"/>
      <c r="G672" s="2"/>
      <c r="H672" s="224"/>
      <c r="I672" s="224"/>
      <c r="J672" s="224"/>
      <c r="K672" s="225"/>
      <c r="L672" s="225"/>
      <c r="M672" s="226"/>
      <c r="N672" s="226"/>
      <c r="O672" s="226"/>
      <c r="P672" s="226"/>
      <c r="Q672" s="63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30.75" customHeight="1">
      <c r="A673" s="1"/>
      <c r="B673" s="109"/>
      <c r="C673" s="14"/>
      <c r="D673" s="14"/>
      <c r="E673" s="63"/>
      <c r="F673" s="63"/>
      <c r="G673" s="2"/>
      <c r="H673" s="224"/>
      <c r="I673" s="224"/>
      <c r="J673" s="224"/>
      <c r="K673" s="225"/>
      <c r="L673" s="225"/>
      <c r="M673" s="226"/>
      <c r="N673" s="226"/>
      <c r="O673" s="226"/>
      <c r="P673" s="226"/>
      <c r="Q673" s="63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30.75" customHeight="1">
      <c r="A674" s="1"/>
      <c r="B674" s="109"/>
      <c r="C674" s="14"/>
      <c r="D674" s="14"/>
      <c r="E674" s="63"/>
      <c r="F674" s="63"/>
      <c r="G674" s="2"/>
      <c r="H674" s="224"/>
      <c r="I674" s="224"/>
      <c r="J674" s="224"/>
      <c r="K674" s="225"/>
      <c r="L674" s="225"/>
      <c r="M674" s="226"/>
      <c r="N674" s="226"/>
      <c r="O674" s="226"/>
      <c r="P674" s="226"/>
      <c r="Q674" s="63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30.75" customHeight="1">
      <c r="A675" s="1"/>
      <c r="B675" s="109"/>
      <c r="C675" s="14"/>
      <c r="D675" s="14"/>
      <c r="E675" s="63"/>
      <c r="F675" s="63"/>
      <c r="G675" s="2"/>
      <c r="H675" s="224"/>
      <c r="I675" s="224"/>
      <c r="J675" s="224"/>
      <c r="K675" s="225"/>
      <c r="L675" s="225"/>
      <c r="M675" s="226"/>
      <c r="N675" s="226"/>
      <c r="O675" s="226"/>
      <c r="P675" s="226"/>
      <c r="Q675" s="63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30.75" customHeight="1">
      <c r="A676" s="1"/>
      <c r="B676" s="109"/>
      <c r="C676" s="14"/>
      <c r="D676" s="14"/>
      <c r="E676" s="63"/>
      <c r="F676" s="63"/>
      <c r="G676" s="2"/>
      <c r="H676" s="224"/>
      <c r="I676" s="224"/>
      <c r="J676" s="224"/>
      <c r="K676" s="225"/>
      <c r="L676" s="225"/>
      <c r="M676" s="226"/>
      <c r="N676" s="226"/>
      <c r="O676" s="226"/>
      <c r="P676" s="226"/>
      <c r="Q676" s="63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30.75" customHeight="1">
      <c r="A677" s="1"/>
      <c r="B677" s="109"/>
      <c r="C677" s="14"/>
      <c r="D677" s="14"/>
      <c r="E677" s="63"/>
      <c r="F677" s="63"/>
      <c r="G677" s="2"/>
      <c r="H677" s="224"/>
      <c r="I677" s="224"/>
      <c r="J677" s="224"/>
      <c r="K677" s="225"/>
      <c r="L677" s="225"/>
      <c r="M677" s="226"/>
      <c r="N677" s="226"/>
      <c r="O677" s="226"/>
      <c r="P677" s="226"/>
      <c r="Q677" s="63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30.75" customHeight="1">
      <c r="A678" s="1"/>
      <c r="B678" s="109"/>
      <c r="C678" s="14"/>
      <c r="D678" s="14"/>
      <c r="E678" s="63"/>
      <c r="F678" s="63"/>
      <c r="G678" s="2"/>
      <c r="H678" s="224"/>
      <c r="I678" s="224"/>
      <c r="J678" s="224"/>
      <c r="K678" s="225"/>
      <c r="L678" s="225"/>
      <c r="M678" s="226"/>
      <c r="N678" s="226"/>
      <c r="O678" s="226"/>
      <c r="P678" s="226"/>
      <c r="Q678" s="63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30.75" customHeight="1">
      <c r="A679" s="1"/>
      <c r="B679" s="109"/>
      <c r="C679" s="14"/>
      <c r="D679" s="14"/>
      <c r="E679" s="63"/>
      <c r="F679" s="63"/>
      <c r="G679" s="2"/>
      <c r="H679" s="224"/>
      <c r="I679" s="224"/>
      <c r="J679" s="224"/>
      <c r="K679" s="225"/>
      <c r="L679" s="225"/>
      <c r="M679" s="226"/>
      <c r="N679" s="226"/>
      <c r="O679" s="226"/>
      <c r="P679" s="226"/>
      <c r="Q679" s="63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30.75" customHeight="1">
      <c r="A680" s="1"/>
      <c r="B680" s="109"/>
      <c r="C680" s="14"/>
      <c r="D680" s="14"/>
      <c r="E680" s="63"/>
      <c r="F680" s="63"/>
      <c r="G680" s="2"/>
      <c r="H680" s="224"/>
      <c r="I680" s="224"/>
      <c r="J680" s="224"/>
      <c r="K680" s="225"/>
      <c r="L680" s="225"/>
      <c r="M680" s="226"/>
      <c r="N680" s="226"/>
      <c r="O680" s="226"/>
      <c r="P680" s="226"/>
      <c r="Q680" s="63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30.75" customHeight="1">
      <c r="A681" s="1"/>
      <c r="B681" s="109"/>
      <c r="C681" s="14"/>
      <c r="D681" s="14"/>
      <c r="E681" s="63"/>
      <c r="F681" s="63"/>
      <c r="G681" s="2"/>
      <c r="H681" s="224"/>
      <c r="I681" s="224"/>
      <c r="J681" s="224"/>
      <c r="K681" s="225"/>
      <c r="L681" s="225"/>
      <c r="M681" s="226"/>
      <c r="N681" s="226"/>
      <c r="O681" s="226"/>
      <c r="P681" s="226"/>
      <c r="Q681" s="63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30.75" customHeight="1">
      <c r="A682" s="1"/>
      <c r="B682" s="109"/>
      <c r="C682" s="14"/>
      <c r="D682" s="14"/>
      <c r="E682" s="63"/>
      <c r="F682" s="63"/>
      <c r="G682" s="2"/>
      <c r="H682" s="224"/>
      <c r="I682" s="224"/>
      <c r="J682" s="224"/>
      <c r="K682" s="225"/>
      <c r="L682" s="225"/>
      <c r="M682" s="226"/>
      <c r="N682" s="226"/>
      <c r="O682" s="226"/>
      <c r="P682" s="226"/>
      <c r="Q682" s="63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30.75" customHeight="1">
      <c r="A683" s="1"/>
      <c r="B683" s="109"/>
      <c r="C683" s="14"/>
      <c r="D683" s="14"/>
      <c r="E683" s="63"/>
      <c r="F683" s="63"/>
      <c r="G683" s="2"/>
      <c r="H683" s="224"/>
      <c r="I683" s="224"/>
      <c r="J683" s="224"/>
      <c r="K683" s="225"/>
      <c r="L683" s="225"/>
      <c r="M683" s="226"/>
      <c r="N683" s="226"/>
      <c r="O683" s="226"/>
      <c r="P683" s="226"/>
      <c r="Q683" s="63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30.75" customHeight="1">
      <c r="A684" s="1"/>
      <c r="B684" s="109"/>
      <c r="C684" s="14"/>
      <c r="D684" s="14"/>
      <c r="E684" s="63"/>
      <c r="F684" s="63"/>
      <c r="G684" s="2"/>
      <c r="H684" s="224"/>
      <c r="I684" s="224"/>
      <c r="J684" s="224"/>
      <c r="K684" s="225"/>
      <c r="L684" s="225"/>
      <c r="M684" s="226"/>
      <c r="N684" s="226"/>
      <c r="O684" s="226"/>
      <c r="P684" s="226"/>
      <c r="Q684" s="63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30.75" customHeight="1">
      <c r="A685" s="1"/>
      <c r="B685" s="109"/>
      <c r="C685" s="14"/>
      <c r="D685" s="14"/>
      <c r="E685" s="63"/>
      <c r="F685" s="63"/>
      <c r="G685" s="2"/>
      <c r="H685" s="224"/>
      <c r="I685" s="224"/>
      <c r="J685" s="224"/>
      <c r="K685" s="225"/>
      <c r="L685" s="225"/>
      <c r="M685" s="226"/>
      <c r="N685" s="226"/>
      <c r="O685" s="226"/>
      <c r="P685" s="226"/>
      <c r="Q685" s="63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30.75" customHeight="1">
      <c r="A686" s="1"/>
      <c r="B686" s="109"/>
      <c r="C686" s="14"/>
      <c r="D686" s="14"/>
      <c r="E686" s="63"/>
      <c r="F686" s="63"/>
      <c r="G686" s="2"/>
      <c r="H686" s="224"/>
      <c r="I686" s="224"/>
      <c r="J686" s="224"/>
      <c r="K686" s="225"/>
      <c r="L686" s="225"/>
      <c r="M686" s="226"/>
      <c r="N686" s="226"/>
      <c r="O686" s="226"/>
      <c r="P686" s="226"/>
      <c r="Q686" s="63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30.75" customHeight="1">
      <c r="A687" s="1"/>
      <c r="B687" s="109"/>
      <c r="C687" s="14"/>
      <c r="D687" s="14"/>
      <c r="E687" s="63"/>
      <c r="F687" s="63"/>
      <c r="G687" s="2"/>
      <c r="H687" s="224"/>
      <c r="I687" s="224"/>
      <c r="J687" s="224"/>
      <c r="K687" s="225"/>
      <c r="L687" s="225"/>
      <c r="M687" s="226"/>
      <c r="N687" s="226"/>
      <c r="O687" s="226"/>
      <c r="P687" s="226"/>
      <c r="Q687" s="63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30.75" customHeight="1">
      <c r="A688" s="1"/>
      <c r="B688" s="109"/>
      <c r="C688" s="14"/>
      <c r="D688" s="14"/>
      <c r="E688" s="63"/>
      <c r="F688" s="63"/>
      <c r="G688" s="2"/>
      <c r="H688" s="224"/>
      <c r="I688" s="224"/>
      <c r="J688" s="224"/>
      <c r="K688" s="225"/>
      <c r="L688" s="225"/>
      <c r="M688" s="226"/>
      <c r="N688" s="226"/>
      <c r="O688" s="226"/>
      <c r="P688" s="226"/>
      <c r="Q688" s="63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30.75" customHeight="1">
      <c r="A689" s="1"/>
      <c r="B689" s="109"/>
      <c r="C689" s="14"/>
      <c r="D689" s="14"/>
      <c r="E689" s="63"/>
      <c r="F689" s="63"/>
      <c r="G689" s="2"/>
      <c r="H689" s="224"/>
      <c r="I689" s="224"/>
      <c r="J689" s="224"/>
      <c r="K689" s="225"/>
      <c r="L689" s="225"/>
      <c r="M689" s="226"/>
      <c r="N689" s="226"/>
      <c r="O689" s="226"/>
      <c r="P689" s="226"/>
      <c r="Q689" s="63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30.75" customHeight="1">
      <c r="A690" s="1"/>
      <c r="B690" s="109"/>
      <c r="C690" s="14"/>
      <c r="D690" s="14"/>
      <c r="E690" s="63"/>
      <c r="F690" s="63"/>
      <c r="G690" s="2"/>
      <c r="H690" s="224"/>
      <c r="I690" s="224"/>
      <c r="J690" s="224"/>
      <c r="K690" s="225"/>
      <c r="L690" s="225"/>
      <c r="M690" s="226"/>
      <c r="N690" s="226"/>
      <c r="O690" s="226"/>
      <c r="P690" s="226"/>
      <c r="Q690" s="63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30.75" customHeight="1">
      <c r="A691" s="1"/>
      <c r="B691" s="109"/>
      <c r="C691" s="14"/>
      <c r="D691" s="14"/>
      <c r="E691" s="63"/>
      <c r="F691" s="63"/>
      <c r="G691" s="2"/>
      <c r="H691" s="224"/>
      <c r="I691" s="224"/>
      <c r="J691" s="224"/>
      <c r="K691" s="225"/>
      <c r="L691" s="225"/>
      <c r="M691" s="226"/>
      <c r="N691" s="226"/>
      <c r="O691" s="226"/>
      <c r="P691" s="226"/>
      <c r="Q691" s="63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30.75" customHeight="1">
      <c r="A692" s="1"/>
      <c r="B692" s="109"/>
      <c r="C692" s="14"/>
      <c r="D692" s="14"/>
      <c r="E692" s="63"/>
      <c r="F692" s="63"/>
      <c r="G692" s="2"/>
      <c r="H692" s="224"/>
      <c r="I692" s="224"/>
      <c r="J692" s="224"/>
      <c r="K692" s="225"/>
      <c r="L692" s="225"/>
      <c r="M692" s="226"/>
      <c r="N692" s="226"/>
      <c r="O692" s="226"/>
      <c r="P692" s="226"/>
      <c r="Q692" s="63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30.75" customHeight="1">
      <c r="A693" s="1"/>
      <c r="B693" s="109"/>
      <c r="C693" s="14"/>
      <c r="D693" s="14"/>
      <c r="E693" s="63"/>
      <c r="F693" s="63"/>
      <c r="G693" s="2"/>
      <c r="H693" s="224"/>
      <c r="I693" s="224"/>
      <c r="J693" s="224"/>
      <c r="K693" s="225"/>
      <c r="L693" s="225"/>
      <c r="M693" s="226"/>
      <c r="N693" s="226"/>
      <c r="O693" s="226"/>
      <c r="P693" s="226"/>
      <c r="Q693" s="63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30.75" customHeight="1">
      <c r="A694" s="1"/>
      <c r="B694" s="109"/>
      <c r="C694" s="14"/>
      <c r="D694" s="14"/>
      <c r="E694" s="63"/>
      <c r="F694" s="63"/>
      <c r="G694" s="2"/>
      <c r="H694" s="224"/>
      <c r="I694" s="224"/>
      <c r="J694" s="224"/>
      <c r="K694" s="225"/>
      <c r="L694" s="225"/>
      <c r="M694" s="226"/>
      <c r="N694" s="226"/>
      <c r="O694" s="226"/>
      <c r="P694" s="226"/>
      <c r="Q694" s="63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30.75" customHeight="1">
      <c r="A695" s="1"/>
      <c r="B695" s="109"/>
      <c r="C695" s="14"/>
      <c r="D695" s="14"/>
      <c r="E695" s="63"/>
      <c r="F695" s="63"/>
      <c r="G695" s="2"/>
      <c r="H695" s="224"/>
      <c r="I695" s="224"/>
      <c r="J695" s="224"/>
      <c r="K695" s="225"/>
      <c r="L695" s="225"/>
      <c r="M695" s="226"/>
      <c r="N695" s="226"/>
      <c r="O695" s="226"/>
      <c r="P695" s="226"/>
      <c r="Q695" s="63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30.75" customHeight="1">
      <c r="A696" s="1"/>
      <c r="B696" s="109"/>
      <c r="C696" s="14"/>
      <c r="D696" s="14"/>
      <c r="E696" s="63"/>
      <c r="F696" s="63"/>
      <c r="G696" s="2"/>
      <c r="H696" s="224"/>
      <c r="I696" s="224"/>
      <c r="J696" s="224"/>
      <c r="K696" s="225"/>
      <c r="L696" s="225"/>
      <c r="M696" s="226"/>
      <c r="N696" s="226"/>
      <c r="O696" s="226"/>
      <c r="P696" s="226"/>
      <c r="Q696" s="63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30.75" customHeight="1">
      <c r="A697" s="1"/>
      <c r="B697" s="109"/>
      <c r="C697" s="14"/>
      <c r="D697" s="14"/>
      <c r="E697" s="63"/>
      <c r="F697" s="63"/>
      <c r="G697" s="2"/>
      <c r="H697" s="224"/>
      <c r="I697" s="224"/>
      <c r="J697" s="224"/>
      <c r="K697" s="225"/>
      <c r="L697" s="225"/>
      <c r="M697" s="226"/>
      <c r="N697" s="226"/>
      <c r="O697" s="226"/>
      <c r="P697" s="226"/>
      <c r="Q697" s="63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30.75" customHeight="1">
      <c r="A698" s="1"/>
      <c r="B698" s="109"/>
      <c r="C698" s="14"/>
      <c r="D698" s="14"/>
      <c r="E698" s="63"/>
      <c r="F698" s="63"/>
      <c r="G698" s="2"/>
      <c r="H698" s="224"/>
      <c r="I698" s="224"/>
      <c r="J698" s="224"/>
      <c r="K698" s="225"/>
      <c r="L698" s="225"/>
      <c r="M698" s="226"/>
      <c r="N698" s="226"/>
      <c r="O698" s="226"/>
      <c r="P698" s="226"/>
      <c r="Q698" s="63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30.75" customHeight="1">
      <c r="A699" s="1"/>
      <c r="B699" s="109"/>
      <c r="C699" s="14"/>
      <c r="D699" s="14"/>
      <c r="E699" s="63"/>
      <c r="F699" s="63"/>
      <c r="G699" s="2"/>
      <c r="H699" s="224"/>
      <c r="I699" s="224"/>
      <c r="J699" s="224"/>
      <c r="K699" s="225"/>
      <c r="L699" s="225"/>
      <c r="M699" s="226"/>
      <c r="N699" s="226"/>
      <c r="O699" s="226"/>
      <c r="P699" s="226"/>
      <c r="Q699" s="63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30.75" customHeight="1">
      <c r="A700" s="1"/>
      <c r="B700" s="109"/>
      <c r="C700" s="14"/>
      <c r="D700" s="14"/>
      <c r="E700" s="63"/>
      <c r="F700" s="63"/>
      <c r="G700" s="2"/>
      <c r="H700" s="224"/>
      <c r="I700" s="224"/>
      <c r="J700" s="224"/>
      <c r="K700" s="225"/>
      <c r="L700" s="225"/>
      <c r="M700" s="226"/>
      <c r="N700" s="226"/>
      <c r="O700" s="226"/>
      <c r="P700" s="226"/>
      <c r="Q700" s="63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30.75" customHeight="1">
      <c r="A701" s="1"/>
      <c r="B701" s="109"/>
      <c r="C701" s="14"/>
      <c r="D701" s="14"/>
      <c r="E701" s="63"/>
      <c r="F701" s="63"/>
      <c r="G701" s="2"/>
      <c r="H701" s="224"/>
      <c r="I701" s="224"/>
      <c r="J701" s="224"/>
      <c r="K701" s="225"/>
      <c r="L701" s="225"/>
      <c r="M701" s="226"/>
      <c r="N701" s="226"/>
      <c r="O701" s="226"/>
      <c r="P701" s="226"/>
      <c r="Q701" s="63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30.75" customHeight="1">
      <c r="A702" s="1"/>
      <c r="B702" s="109"/>
      <c r="C702" s="14"/>
      <c r="D702" s="14"/>
      <c r="E702" s="63"/>
      <c r="F702" s="63"/>
      <c r="G702" s="2"/>
      <c r="H702" s="224"/>
      <c r="I702" s="224"/>
      <c r="J702" s="224"/>
      <c r="K702" s="225"/>
      <c r="L702" s="225"/>
      <c r="M702" s="226"/>
      <c r="N702" s="226"/>
      <c r="O702" s="226"/>
      <c r="P702" s="226"/>
      <c r="Q702" s="63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30.75" customHeight="1">
      <c r="A703" s="1"/>
      <c r="B703" s="109"/>
      <c r="C703" s="14"/>
      <c r="D703" s="14"/>
      <c r="E703" s="63"/>
      <c r="F703" s="63"/>
      <c r="G703" s="2"/>
      <c r="H703" s="224"/>
      <c r="I703" s="224"/>
      <c r="J703" s="224"/>
      <c r="K703" s="225"/>
      <c r="L703" s="225"/>
      <c r="M703" s="226"/>
      <c r="N703" s="226"/>
      <c r="O703" s="226"/>
      <c r="P703" s="226"/>
      <c r="Q703" s="63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30.75" customHeight="1">
      <c r="A704" s="1"/>
      <c r="B704" s="109"/>
      <c r="C704" s="14"/>
      <c r="D704" s="14"/>
      <c r="E704" s="63"/>
      <c r="F704" s="63"/>
      <c r="G704" s="2"/>
      <c r="H704" s="224"/>
      <c r="I704" s="224"/>
      <c r="J704" s="224"/>
      <c r="K704" s="225"/>
      <c r="L704" s="225"/>
      <c r="M704" s="226"/>
      <c r="N704" s="226"/>
      <c r="O704" s="226"/>
      <c r="P704" s="226"/>
      <c r="Q704" s="63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30.75" customHeight="1">
      <c r="A705" s="1"/>
      <c r="B705" s="109"/>
      <c r="C705" s="14"/>
      <c r="D705" s="14"/>
      <c r="E705" s="63"/>
      <c r="F705" s="63"/>
      <c r="G705" s="2"/>
      <c r="H705" s="224"/>
      <c r="I705" s="224"/>
      <c r="J705" s="224"/>
      <c r="K705" s="225"/>
      <c r="L705" s="225"/>
      <c r="M705" s="226"/>
      <c r="N705" s="226"/>
      <c r="O705" s="226"/>
      <c r="P705" s="226"/>
      <c r="Q705" s="63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30.75" customHeight="1">
      <c r="A706" s="1"/>
      <c r="B706" s="109"/>
      <c r="C706" s="14"/>
      <c r="D706" s="14"/>
      <c r="E706" s="63"/>
      <c r="F706" s="63"/>
      <c r="G706" s="2"/>
      <c r="H706" s="224"/>
      <c r="I706" s="224"/>
      <c r="J706" s="224"/>
      <c r="K706" s="225"/>
      <c r="L706" s="225"/>
      <c r="M706" s="226"/>
      <c r="N706" s="226"/>
      <c r="O706" s="226"/>
      <c r="P706" s="226"/>
      <c r="Q706" s="63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30.75" customHeight="1">
      <c r="A707" s="1"/>
      <c r="B707" s="109"/>
      <c r="C707" s="14"/>
      <c r="D707" s="14"/>
      <c r="E707" s="63"/>
      <c r="F707" s="63"/>
      <c r="G707" s="2"/>
      <c r="H707" s="224"/>
      <c r="I707" s="224"/>
      <c r="J707" s="224"/>
      <c r="K707" s="225"/>
      <c r="L707" s="225"/>
      <c r="M707" s="226"/>
      <c r="N707" s="226"/>
      <c r="O707" s="226"/>
      <c r="P707" s="226"/>
      <c r="Q707" s="63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30.75" customHeight="1">
      <c r="A708" s="1"/>
      <c r="B708" s="109"/>
      <c r="C708" s="14"/>
      <c r="D708" s="14"/>
      <c r="E708" s="63"/>
      <c r="F708" s="63"/>
      <c r="G708" s="2"/>
      <c r="H708" s="224"/>
      <c r="I708" s="224"/>
      <c r="J708" s="224"/>
      <c r="K708" s="225"/>
      <c r="L708" s="225"/>
      <c r="M708" s="226"/>
      <c r="N708" s="226"/>
      <c r="O708" s="226"/>
      <c r="P708" s="226"/>
      <c r="Q708" s="63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30.75" customHeight="1">
      <c r="A709" s="1"/>
      <c r="B709" s="109"/>
      <c r="C709" s="14"/>
      <c r="D709" s="14"/>
      <c r="E709" s="63"/>
      <c r="F709" s="63"/>
      <c r="G709" s="2"/>
      <c r="H709" s="224"/>
      <c r="I709" s="224"/>
      <c r="J709" s="224"/>
      <c r="K709" s="225"/>
      <c r="L709" s="225"/>
      <c r="M709" s="226"/>
      <c r="N709" s="226"/>
      <c r="O709" s="226"/>
      <c r="P709" s="226"/>
      <c r="Q709" s="63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30.75" customHeight="1">
      <c r="A710" s="1"/>
      <c r="B710" s="109"/>
      <c r="C710" s="14"/>
      <c r="D710" s="14"/>
      <c r="E710" s="63"/>
      <c r="F710" s="63"/>
      <c r="G710" s="2"/>
      <c r="H710" s="224"/>
      <c r="I710" s="224"/>
      <c r="J710" s="224"/>
      <c r="K710" s="225"/>
      <c r="L710" s="225"/>
      <c r="M710" s="226"/>
      <c r="N710" s="226"/>
      <c r="O710" s="226"/>
      <c r="P710" s="226"/>
      <c r="Q710" s="63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30.75" customHeight="1">
      <c r="A711" s="1"/>
      <c r="B711" s="109"/>
      <c r="C711" s="14"/>
      <c r="D711" s="14"/>
      <c r="E711" s="63"/>
      <c r="F711" s="63"/>
      <c r="G711" s="2"/>
      <c r="H711" s="224"/>
      <c r="I711" s="224"/>
      <c r="J711" s="224"/>
      <c r="K711" s="225"/>
      <c r="L711" s="225"/>
      <c r="M711" s="226"/>
      <c r="N711" s="226"/>
      <c r="O711" s="226"/>
      <c r="P711" s="226"/>
      <c r="Q711" s="63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30.75" customHeight="1">
      <c r="A712" s="1"/>
      <c r="B712" s="109"/>
      <c r="C712" s="14"/>
      <c r="D712" s="14"/>
      <c r="E712" s="63"/>
      <c r="F712" s="63"/>
      <c r="G712" s="2"/>
      <c r="H712" s="224"/>
      <c r="I712" s="224"/>
      <c r="J712" s="224"/>
      <c r="K712" s="225"/>
      <c r="L712" s="225"/>
      <c r="M712" s="226"/>
      <c r="N712" s="226"/>
      <c r="O712" s="226"/>
      <c r="P712" s="226"/>
      <c r="Q712" s="63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30.75" customHeight="1">
      <c r="A713" s="1"/>
      <c r="B713" s="109"/>
      <c r="C713" s="14"/>
      <c r="D713" s="14"/>
      <c r="E713" s="63"/>
      <c r="F713" s="63"/>
      <c r="G713" s="2"/>
      <c r="H713" s="224"/>
      <c r="I713" s="224"/>
      <c r="J713" s="224"/>
      <c r="K713" s="225"/>
      <c r="L713" s="225"/>
      <c r="M713" s="226"/>
      <c r="N713" s="226"/>
      <c r="O713" s="226"/>
      <c r="P713" s="226"/>
      <c r="Q713" s="63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30.75" customHeight="1">
      <c r="A714" s="1"/>
      <c r="B714" s="109"/>
      <c r="C714" s="14"/>
      <c r="D714" s="14"/>
      <c r="E714" s="63"/>
      <c r="F714" s="63"/>
      <c r="G714" s="2"/>
      <c r="H714" s="224"/>
      <c r="I714" s="224"/>
      <c r="J714" s="224"/>
      <c r="K714" s="225"/>
      <c r="L714" s="225"/>
      <c r="M714" s="226"/>
      <c r="N714" s="226"/>
      <c r="O714" s="226"/>
      <c r="P714" s="226"/>
      <c r="Q714" s="63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30.75" customHeight="1">
      <c r="A715" s="1"/>
      <c r="B715" s="109"/>
      <c r="C715" s="14"/>
      <c r="D715" s="14"/>
      <c r="E715" s="63"/>
      <c r="F715" s="63"/>
      <c r="G715" s="2"/>
      <c r="H715" s="224"/>
      <c r="I715" s="224"/>
      <c r="J715" s="224"/>
      <c r="K715" s="225"/>
      <c r="L715" s="225"/>
      <c r="M715" s="226"/>
      <c r="N715" s="226"/>
      <c r="O715" s="226"/>
      <c r="P715" s="226"/>
      <c r="Q715" s="63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30.75" customHeight="1">
      <c r="A716" s="1"/>
      <c r="B716" s="109"/>
      <c r="C716" s="14"/>
      <c r="D716" s="14"/>
      <c r="E716" s="63"/>
      <c r="F716" s="63"/>
      <c r="G716" s="2"/>
      <c r="H716" s="224"/>
      <c r="I716" s="224"/>
      <c r="J716" s="224"/>
      <c r="K716" s="225"/>
      <c r="L716" s="225"/>
      <c r="M716" s="226"/>
      <c r="N716" s="226"/>
      <c r="O716" s="226"/>
      <c r="P716" s="226"/>
      <c r="Q716" s="63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30.75" customHeight="1">
      <c r="A717" s="1"/>
      <c r="B717" s="109"/>
      <c r="C717" s="14"/>
      <c r="D717" s="14"/>
      <c r="E717" s="63"/>
      <c r="F717" s="63"/>
      <c r="G717" s="2"/>
      <c r="H717" s="224"/>
      <c r="I717" s="224"/>
      <c r="J717" s="224"/>
      <c r="K717" s="225"/>
      <c r="L717" s="225"/>
      <c r="M717" s="226"/>
      <c r="N717" s="226"/>
      <c r="O717" s="226"/>
      <c r="P717" s="226"/>
      <c r="Q717" s="63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30.75" customHeight="1">
      <c r="A718" s="1"/>
      <c r="B718" s="109"/>
      <c r="C718" s="14"/>
      <c r="D718" s="14"/>
      <c r="E718" s="63"/>
      <c r="F718" s="63"/>
      <c r="G718" s="2"/>
      <c r="H718" s="224"/>
      <c r="I718" s="224"/>
      <c r="J718" s="224"/>
      <c r="K718" s="225"/>
      <c r="L718" s="225"/>
      <c r="M718" s="226"/>
      <c r="N718" s="226"/>
      <c r="O718" s="226"/>
      <c r="P718" s="226"/>
      <c r="Q718" s="63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30.75" customHeight="1">
      <c r="A719" s="1"/>
      <c r="B719" s="109"/>
      <c r="C719" s="14"/>
      <c r="D719" s="14"/>
      <c r="E719" s="63"/>
      <c r="F719" s="63"/>
      <c r="G719" s="2"/>
      <c r="H719" s="224"/>
      <c r="I719" s="224"/>
      <c r="J719" s="224"/>
      <c r="K719" s="225"/>
      <c r="L719" s="225"/>
      <c r="M719" s="226"/>
      <c r="N719" s="226"/>
      <c r="O719" s="226"/>
      <c r="P719" s="226"/>
      <c r="Q719" s="63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30.75" customHeight="1">
      <c r="A720" s="1"/>
      <c r="B720" s="109"/>
      <c r="C720" s="14"/>
      <c r="D720" s="14"/>
      <c r="E720" s="63"/>
      <c r="F720" s="63"/>
      <c r="G720" s="2"/>
      <c r="H720" s="224"/>
      <c r="I720" s="224"/>
      <c r="J720" s="224"/>
      <c r="K720" s="225"/>
      <c r="L720" s="225"/>
      <c r="M720" s="226"/>
      <c r="N720" s="226"/>
      <c r="O720" s="226"/>
      <c r="P720" s="226"/>
      <c r="Q720" s="63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30.75" customHeight="1">
      <c r="A721" s="1"/>
      <c r="B721" s="109"/>
      <c r="C721" s="14"/>
      <c r="D721" s="14"/>
      <c r="E721" s="63"/>
      <c r="F721" s="63"/>
      <c r="G721" s="2"/>
      <c r="H721" s="224"/>
      <c r="I721" s="224"/>
      <c r="J721" s="224"/>
      <c r="K721" s="225"/>
      <c r="L721" s="225"/>
      <c r="M721" s="226"/>
      <c r="N721" s="226"/>
      <c r="O721" s="226"/>
      <c r="P721" s="226"/>
      <c r="Q721" s="63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30.75" customHeight="1">
      <c r="A722" s="1"/>
      <c r="B722" s="109"/>
      <c r="C722" s="14"/>
      <c r="D722" s="14"/>
      <c r="E722" s="63"/>
      <c r="F722" s="63"/>
      <c r="G722" s="2"/>
      <c r="H722" s="224"/>
      <c r="I722" s="224"/>
      <c r="J722" s="224"/>
      <c r="K722" s="225"/>
      <c r="L722" s="225"/>
      <c r="M722" s="226"/>
      <c r="N722" s="226"/>
      <c r="O722" s="226"/>
      <c r="P722" s="226"/>
      <c r="Q722" s="63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30.75" customHeight="1">
      <c r="A723" s="1"/>
      <c r="B723" s="109"/>
      <c r="C723" s="14"/>
      <c r="D723" s="14"/>
      <c r="E723" s="63"/>
      <c r="F723" s="63"/>
      <c r="G723" s="2"/>
      <c r="H723" s="224"/>
      <c r="I723" s="224"/>
      <c r="J723" s="224"/>
      <c r="K723" s="225"/>
      <c r="L723" s="225"/>
      <c r="M723" s="226"/>
      <c r="N723" s="226"/>
      <c r="O723" s="226"/>
      <c r="P723" s="226"/>
      <c r="Q723" s="63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30.75" customHeight="1">
      <c r="A724" s="1"/>
      <c r="B724" s="109"/>
      <c r="C724" s="14"/>
      <c r="D724" s="14"/>
      <c r="E724" s="63"/>
      <c r="F724" s="63"/>
      <c r="G724" s="2"/>
      <c r="H724" s="224"/>
      <c r="I724" s="224"/>
      <c r="J724" s="224"/>
      <c r="K724" s="225"/>
      <c r="L724" s="225"/>
      <c r="M724" s="226"/>
      <c r="N724" s="226"/>
      <c r="O724" s="226"/>
      <c r="P724" s="226"/>
      <c r="Q724" s="63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30.75" customHeight="1">
      <c r="A725" s="1"/>
      <c r="B725" s="109"/>
      <c r="C725" s="14"/>
      <c r="D725" s="14"/>
      <c r="E725" s="63"/>
      <c r="F725" s="63"/>
      <c r="G725" s="2"/>
      <c r="H725" s="224"/>
      <c r="I725" s="224"/>
      <c r="J725" s="224"/>
      <c r="K725" s="225"/>
      <c r="L725" s="225"/>
      <c r="M725" s="226"/>
      <c r="N725" s="226"/>
      <c r="O725" s="226"/>
      <c r="P725" s="226"/>
      <c r="Q725" s="63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30.75" customHeight="1">
      <c r="A726" s="1"/>
      <c r="B726" s="109"/>
      <c r="C726" s="14"/>
      <c r="D726" s="14"/>
      <c r="E726" s="63"/>
      <c r="F726" s="63"/>
      <c r="G726" s="2"/>
      <c r="H726" s="224"/>
      <c r="I726" s="224"/>
      <c r="J726" s="224"/>
      <c r="K726" s="225"/>
      <c r="L726" s="225"/>
      <c r="M726" s="226"/>
      <c r="N726" s="226"/>
      <c r="O726" s="226"/>
      <c r="P726" s="226"/>
      <c r="Q726" s="63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30.75" customHeight="1">
      <c r="A727" s="1"/>
      <c r="B727" s="109"/>
      <c r="C727" s="14"/>
      <c r="D727" s="14"/>
      <c r="E727" s="63"/>
      <c r="F727" s="63"/>
      <c r="G727" s="2"/>
      <c r="H727" s="224"/>
      <c r="I727" s="224"/>
      <c r="J727" s="224"/>
      <c r="K727" s="225"/>
      <c r="L727" s="225"/>
      <c r="M727" s="226"/>
      <c r="N727" s="226"/>
      <c r="O727" s="226"/>
      <c r="P727" s="226"/>
      <c r="Q727" s="63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30.75" customHeight="1">
      <c r="A728" s="1"/>
      <c r="B728" s="109"/>
      <c r="C728" s="14"/>
      <c r="D728" s="14"/>
      <c r="E728" s="63"/>
      <c r="F728" s="63"/>
      <c r="G728" s="2"/>
      <c r="H728" s="224"/>
      <c r="I728" s="224"/>
      <c r="J728" s="224"/>
      <c r="K728" s="225"/>
      <c r="L728" s="225"/>
      <c r="M728" s="226"/>
      <c r="N728" s="226"/>
      <c r="O728" s="226"/>
      <c r="P728" s="226"/>
      <c r="Q728" s="63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30.75" customHeight="1">
      <c r="A729" s="1"/>
      <c r="B729" s="109"/>
      <c r="C729" s="14"/>
      <c r="D729" s="14"/>
      <c r="E729" s="63"/>
      <c r="F729" s="63"/>
      <c r="G729" s="2"/>
      <c r="H729" s="224"/>
      <c r="I729" s="224"/>
      <c r="J729" s="224"/>
      <c r="K729" s="225"/>
      <c r="L729" s="225"/>
      <c r="M729" s="226"/>
      <c r="N729" s="226"/>
      <c r="O729" s="226"/>
      <c r="P729" s="226"/>
      <c r="Q729" s="63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30.75" customHeight="1">
      <c r="A730" s="1"/>
      <c r="B730" s="109"/>
      <c r="C730" s="14"/>
      <c r="D730" s="14"/>
      <c r="E730" s="63"/>
      <c r="F730" s="63"/>
      <c r="G730" s="2"/>
      <c r="H730" s="224"/>
      <c r="I730" s="224"/>
      <c r="J730" s="224"/>
      <c r="K730" s="225"/>
      <c r="L730" s="225"/>
      <c r="M730" s="226"/>
      <c r="N730" s="226"/>
      <c r="O730" s="226"/>
      <c r="P730" s="226"/>
      <c r="Q730" s="63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30.75" customHeight="1">
      <c r="A731" s="1"/>
      <c r="B731" s="109"/>
      <c r="C731" s="14"/>
      <c r="D731" s="14"/>
      <c r="E731" s="63"/>
      <c r="F731" s="63"/>
      <c r="G731" s="2"/>
      <c r="H731" s="224"/>
      <c r="I731" s="224"/>
      <c r="J731" s="224"/>
      <c r="K731" s="225"/>
      <c r="L731" s="225"/>
      <c r="M731" s="226"/>
      <c r="N731" s="226"/>
      <c r="O731" s="226"/>
      <c r="P731" s="226"/>
      <c r="Q731" s="63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30.75" customHeight="1">
      <c r="A732" s="1"/>
      <c r="B732" s="109"/>
      <c r="C732" s="14"/>
      <c r="D732" s="14"/>
      <c r="E732" s="63"/>
      <c r="F732" s="63"/>
      <c r="G732" s="2"/>
      <c r="H732" s="224"/>
      <c r="I732" s="224"/>
      <c r="J732" s="224"/>
      <c r="K732" s="225"/>
      <c r="L732" s="225"/>
      <c r="M732" s="226"/>
      <c r="N732" s="226"/>
      <c r="O732" s="226"/>
      <c r="P732" s="226"/>
      <c r="Q732" s="63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30.75" customHeight="1">
      <c r="A733" s="1"/>
      <c r="B733" s="109"/>
      <c r="C733" s="14"/>
      <c r="D733" s="14"/>
      <c r="E733" s="63"/>
      <c r="F733" s="63"/>
      <c r="G733" s="2"/>
      <c r="H733" s="224"/>
      <c r="I733" s="224"/>
      <c r="J733" s="224"/>
      <c r="K733" s="225"/>
      <c r="L733" s="225"/>
      <c r="M733" s="226"/>
      <c r="N733" s="226"/>
      <c r="O733" s="226"/>
      <c r="P733" s="226"/>
      <c r="Q733" s="63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30.75" customHeight="1">
      <c r="A734" s="1"/>
      <c r="B734" s="109"/>
      <c r="C734" s="14"/>
      <c r="D734" s="14"/>
      <c r="E734" s="63"/>
      <c r="F734" s="63"/>
      <c r="G734" s="2"/>
      <c r="H734" s="224"/>
      <c r="I734" s="224"/>
      <c r="J734" s="224"/>
      <c r="K734" s="225"/>
      <c r="L734" s="225"/>
      <c r="M734" s="226"/>
      <c r="N734" s="226"/>
      <c r="O734" s="226"/>
      <c r="P734" s="226"/>
      <c r="Q734" s="63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30.75" customHeight="1">
      <c r="A735" s="1"/>
      <c r="B735" s="109"/>
      <c r="C735" s="14"/>
      <c r="D735" s="14"/>
      <c r="E735" s="63"/>
      <c r="F735" s="63"/>
      <c r="G735" s="2"/>
      <c r="H735" s="224"/>
      <c r="I735" s="224"/>
      <c r="J735" s="224"/>
      <c r="K735" s="225"/>
      <c r="L735" s="225"/>
      <c r="M735" s="226"/>
      <c r="N735" s="226"/>
      <c r="O735" s="226"/>
      <c r="P735" s="226"/>
      <c r="Q735" s="63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30.75" customHeight="1">
      <c r="A736" s="1"/>
      <c r="B736" s="109"/>
      <c r="C736" s="14"/>
      <c r="D736" s="14"/>
      <c r="E736" s="63"/>
      <c r="F736" s="63"/>
      <c r="G736" s="2"/>
      <c r="H736" s="224"/>
      <c r="I736" s="224"/>
      <c r="J736" s="224"/>
      <c r="K736" s="225"/>
      <c r="L736" s="225"/>
      <c r="M736" s="226"/>
      <c r="N736" s="226"/>
      <c r="O736" s="226"/>
      <c r="P736" s="226"/>
      <c r="Q736" s="63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30.75" customHeight="1">
      <c r="A737" s="1"/>
      <c r="B737" s="109"/>
      <c r="C737" s="14"/>
      <c r="D737" s="14"/>
      <c r="E737" s="63"/>
      <c r="F737" s="63"/>
      <c r="G737" s="2"/>
      <c r="H737" s="224"/>
      <c r="I737" s="224"/>
      <c r="J737" s="224"/>
      <c r="K737" s="225"/>
      <c r="L737" s="225"/>
      <c r="M737" s="226"/>
      <c r="N737" s="226"/>
      <c r="O737" s="226"/>
      <c r="P737" s="226"/>
      <c r="Q737" s="63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30.75" customHeight="1">
      <c r="A738" s="1"/>
      <c r="B738" s="109"/>
      <c r="C738" s="14"/>
      <c r="D738" s="14"/>
      <c r="E738" s="63"/>
      <c r="F738" s="63"/>
      <c r="G738" s="2"/>
      <c r="H738" s="224"/>
      <c r="I738" s="224"/>
      <c r="J738" s="224"/>
      <c r="K738" s="225"/>
      <c r="L738" s="225"/>
      <c r="M738" s="226"/>
      <c r="N738" s="226"/>
      <c r="O738" s="226"/>
      <c r="P738" s="226"/>
      <c r="Q738" s="63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30.75" customHeight="1">
      <c r="A739" s="1"/>
      <c r="B739" s="109"/>
      <c r="C739" s="14"/>
      <c r="D739" s="14"/>
      <c r="E739" s="63"/>
      <c r="F739" s="63"/>
      <c r="G739" s="2"/>
      <c r="H739" s="224"/>
      <c r="I739" s="224"/>
      <c r="J739" s="224"/>
      <c r="K739" s="225"/>
      <c r="L739" s="225"/>
      <c r="M739" s="226"/>
      <c r="N739" s="226"/>
      <c r="O739" s="226"/>
      <c r="P739" s="226"/>
      <c r="Q739" s="63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30.75" customHeight="1">
      <c r="A740" s="1"/>
      <c r="B740" s="109"/>
      <c r="C740" s="14"/>
      <c r="D740" s="14"/>
      <c r="E740" s="63"/>
      <c r="F740" s="63"/>
      <c r="G740" s="2"/>
      <c r="H740" s="224"/>
      <c r="I740" s="224"/>
      <c r="J740" s="224"/>
      <c r="K740" s="225"/>
      <c r="L740" s="225"/>
      <c r="M740" s="226"/>
      <c r="N740" s="226"/>
      <c r="O740" s="226"/>
      <c r="P740" s="226"/>
      <c r="Q740" s="63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30.75" customHeight="1">
      <c r="A741" s="1"/>
      <c r="B741" s="109"/>
      <c r="C741" s="14"/>
      <c r="D741" s="14"/>
      <c r="E741" s="63"/>
      <c r="F741" s="63"/>
      <c r="G741" s="2"/>
      <c r="H741" s="224"/>
      <c r="I741" s="224"/>
      <c r="J741" s="224"/>
      <c r="K741" s="225"/>
      <c r="L741" s="225"/>
      <c r="M741" s="226"/>
      <c r="N741" s="226"/>
      <c r="O741" s="226"/>
      <c r="P741" s="226"/>
      <c r="Q741" s="63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30.75" customHeight="1">
      <c r="A742" s="1"/>
      <c r="B742" s="109"/>
      <c r="C742" s="14"/>
      <c r="D742" s="14"/>
      <c r="E742" s="63"/>
      <c r="F742" s="63"/>
      <c r="G742" s="2"/>
      <c r="H742" s="224"/>
      <c r="I742" s="224"/>
      <c r="J742" s="224"/>
      <c r="K742" s="225"/>
      <c r="L742" s="225"/>
      <c r="M742" s="226"/>
      <c r="N742" s="226"/>
      <c r="O742" s="226"/>
      <c r="P742" s="226"/>
      <c r="Q742" s="63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30.75" customHeight="1">
      <c r="A743" s="1"/>
      <c r="B743" s="109"/>
      <c r="C743" s="14"/>
      <c r="D743" s="14"/>
      <c r="E743" s="63"/>
      <c r="F743" s="63"/>
      <c r="G743" s="2"/>
      <c r="H743" s="224"/>
      <c r="I743" s="224"/>
      <c r="J743" s="224"/>
      <c r="K743" s="225"/>
      <c r="L743" s="225"/>
      <c r="M743" s="226"/>
      <c r="N743" s="226"/>
      <c r="O743" s="226"/>
      <c r="P743" s="226"/>
      <c r="Q743" s="63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30.75" customHeight="1">
      <c r="A744" s="1"/>
      <c r="B744" s="109"/>
      <c r="C744" s="14"/>
      <c r="D744" s="14"/>
      <c r="E744" s="63"/>
      <c r="F744" s="63"/>
      <c r="G744" s="2"/>
      <c r="H744" s="224"/>
      <c r="I744" s="224"/>
      <c r="J744" s="224"/>
      <c r="K744" s="225"/>
      <c r="L744" s="225"/>
      <c r="M744" s="226"/>
      <c r="N744" s="226"/>
      <c r="O744" s="226"/>
      <c r="P744" s="226"/>
      <c r="Q744" s="63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30.75" customHeight="1">
      <c r="A745" s="1"/>
      <c r="B745" s="109"/>
      <c r="C745" s="14"/>
      <c r="D745" s="14"/>
      <c r="E745" s="63"/>
      <c r="F745" s="63"/>
      <c r="G745" s="2"/>
      <c r="H745" s="224"/>
      <c r="I745" s="224"/>
      <c r="J745" s="224"/>
      <c r="K745" s="225"/>
      <c r="L745" s="225"/>
      <c r="M745" s="226"/>
      <c r="N745" s="226"/>
      <c r="O745" s="226"/>
      <c r="P745" s="226"/>
      <c r="Q745" s="63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30.75" customHeight="1">
      <c r="A746" s="1"/>
      <c r="B746" s="109"/>
      <c r="C746" s="14"/>
      <c r="D746" s="14"/>
      <c r="E746" s="63"/>
      <c r="F746" s="63"/>
      <c r="G746" s="2"/>
      <c r="H746" s="224"/>
      <c r="I746" s="224"/>
      <c r="J746" s="224"/>
      <c r="K746" s="225"/>
      <c r="L746" s="225"/>
      <c r="M746" s="226"/>
      <c r="N746" s="226"/>
      <c r="O746" s="226"/>
      <c r="P746" s="226"/>
      <c r="Q746" s="63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30.75" customHeight="1">
      <c r="A747" s="1"/>
      <c r="B747" s="109"/>
      <c r="C747" s="14"/>
      <c r="D747" s="14"/>
      <c r="E747" s="63"/>
      <c r="F747" s="63"/>
      <c r="G747" s="2"/>
      <c r="H747" s="224"/>
      <c r="I747" s="224"/>
      <c r="J747" s="224"/>
      <c r="K747" s="225"/>
      <c r="L747" s="225"/>
      <c r="M747" s="226"/>
      <c r="N747" s="226"/>
      <c r="O747" s="226"/>
      <c r="P747" s="226"/>
      <c r="Q747" s="63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30.75" customHeight="1">
      <c r="A748" s="1"/>
      <c r="B748" s="109"/>
      <c r="C748" s="14"/>
      <c r="D748" s="14"/>
      <c r="E748" s="63"/>
      <c r="F748" s="63"/>
      <c r="G748" s="2"/>
      <c r="H748" s="224"/>
      <c r="I748" s="224"/>
      <c r="J748" s="224"/>
      <c r="K748" s="225"/>
      <c r="L748" s="225"/>
      <c r="M748" s="226"/>
      <c r="N748" s="226"/>
      <c r="O748" s="226"/>
      <c r="P748" s="226"/>
      <c r="Q748" s="63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30.75" customHeight="1">
      <c r="A749" s="1"/>
      <c r="B749" s="109"/>
      <c r="C749" s="14"/>
      <c r="D749" s="14"/>
      <c r="E749" s="63"/>
      <c r="F749" s="63"/>
      <c r="G749" s="2"/>
      <c r="H749" s="224"/>
      <c r="I749" s="224"/>
      <c r="J749" s="224"/>
      <c r="K749" s="225"/>
      <c r="L749" s="225"/>
      <c r="M749" s="226"/>
      <c r="N749" s="226"/>
      <c r="O749" s="226"/>
      <c r="P749" s="226"/>
      <c r="Q749" s="63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30.75" customHeight="1">
      <c r="A750" s="1"/>
      <c r="B750" s="109"/>
      <c r="C750" s="14"/>
      <c r="D750" s="14"/>
      <c r="E750" s="63"/>
      <c r="F750" s="63"/>
      <c r="G750" s="2"/>
      <c r="H750" s="224"/>
      <c r="I750" s="224"/>
      <c r="J750" s="224"/>
      <c r="K750" s="225"/>
      <c r="L750" s="225"/>
      <c r="M750" s="226"/>
      <c r="N750" s="226"/>
      <c r="O750" s="226"/>
      <c r="P750" s="226"/>
      <c r="Q750" s="63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30.75" customHeight="1">
      <c r="A751" s="1"/>
      <c r="B751" s="109"/>
      <c r="C751" s="14"/>
      <c r="D751" s="14"/>
      <c r="E751" s="63"/>
      <c r="F751" s="63"/>
      <c r="G751" s="2"/>
      <c r="H751" s="224"/>
      <c r="I751" s="224"/>
      <c r="J751" s="224"/>
      <c r="K751" s="225"/>
      <c r="L751" s="225"/>
      <c r="M751" s="226"/>
      <c r="N751" s="226"/>
      <c r="O751" s="226"/>
      <c r="P751" s="226"/>
      <c r="Q751" s="63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30.75" customHeight="1">
      <c r="A752" s="1"/>
      <c r="B752" s="109"/>
      <c r="C752" s="14"/>
      <c r="D752" s="14"/>
      <c r="E752" s="63"/>
      <c r="F752" s="63"/>
      <c r="G752" s="2"/>
      <c r="H752" s="224"/>
      <c r="I752" s="224"/>
      <c r="J752" s="224"/>
      <c r="K752" s="225"/>
      <c r="L752" s="225"/>
      <c r="M752" s="226"/>
      <c r="N752" s="226"/>
      <c r="O752" s="226"/>
      <c r="P752" s="226"/>
      <c r="Q752" s="63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30.75" customHeight="1">
      <c r="A753" s="1"/>
      <c r="B753" s="109"/>
      <c r="C753" s="14"/>
      <c r="D753" s="14"/>
      <c r="E753" s="63"/>
      <c r="F753" s="63"/>
      <c r="G753" s="2"/>
      <c r="H753" s="224"/>
      <c r="I753" s="224"/>
      <c r="J753" s="224"/>
      <c r="K753" s="225"/>
      <c r="L753" s="225"/>
      <c r="M753" s="226"/>
      <c r="N753" s="226"/>
      <c r="O753" s="226"/>
      <c r="P753" s="226"/>
      <c r="Q753" s="63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30.75" customHeight="1">
      <c r="A754" s="1"/>
      <c r="B754" s="109"/>
      <c r="C754" s="14"/>
      <c r="D754" s="14"/>
      <c r="E754" s="63"/>
      <c r="F754" s="63"/>
      <c r="G754" s="2"/>
      <c r="H754" s="224"/>
      <c r="I754" s="224"/>
      <c r="J754" s="224"/>
      <c r="K754" s="225"/>
      <c r="L754" s="225"/>
      <c r="M754" s="226"/>
      <c r="N754" s="226"/>
      <c r="O754" s="226"/>
      <c r="P754" s="226"/>
      <c r="Q754" s="63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30.75" customHeight="1">
      <c r="A755" s="1"/>
      <c r="B755" s="109"/>
      <c r="C755" s="14"/>
      <c r="D755" s="14"/>
      <c r="E755" s="63"/>
      <c r="F755" s="63"/>
      <c r="G755" s="2"/>
      <c r="H755" s="224"/>
      <c r="I755" s="224"/>
      <c r="J755" s="224"/>
      <c r="K755" s="225"/>
      <c r="L755" s="225"/>
      <c r="M755" s="226"/>
      <c r="N755" s="226"/>
      <c r="O755" s="226"/>
      <c r="P755" s="226"/>
      <c r="Q755" s="63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30.75" customHeight="1">
      <c r="A756" s="1"/>
      <c r="B756" s="109"/>
      <c r="C756" s="14"/>
      <c r="D756" s="14"/>
      <c r="E756" s="63"/>
      <c r="F756" s="63"/>
      <c r="G756" s="2"/>
      <c r="H756" s="224"/>
      <c r="I756" s="224"/>
      <c r="J756" s="224"/>
      <c r="K756" s="225"/>
      <c r="L756" s="225"/>
      <c r="M756" s="226"/>
      <c r="N756" s="226"/>
      <c r="O756" s="226"/>
      <c r="P756" s="226"/>
      <c r="Q756" s="63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30.75" customHeight="1">
      <c r="A757" s="1"/>
      <c r="B757" s="109"/>
      <c r="C757" s="14"/>
      <c r="D757" s="14"/>
      <c r="E757" s="63"/>
      <c r="F757" s="63"/>
      <c r="G757" s="2"/>
      <c r="H757" s="224"/>
      <c r="I757" s="224"/>
      <c r="J757" s="224"/>
      <c r="K757" s="225"/>
      <c r="L757" s="225"/>
      <c r="M757" s="226"/>
      <c r="N757" s="226"/>
      <c r="O757" s="226"/>
      <c r="P757" s="226"/>
      <c r="Q757" s="63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30.75" customHeight="1">
      <c r="A758" s="1"/>
      <c r="B758" s="109"/>
      <c r="C758" s="14"/>
      <c r="D758" s="14"/>
      <c r="E758" s="63"/>
      <c r="F758" s="63"/>
      <c r="G758" s="2"/>
      <c r="H758" s="224"/>
      <c r="I758" s="224"/>
      <c r="J758" s="224"/>
      <c r="K758" s="225"/>
      <c r="L758" s="225"/>
      <c r="M758" s="226"/>
      <c r="N758" s="226"/>
      <c r="O758" s="226"/>
      <c r="P758" s="226"/>
      <c r="Q758" s="63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30.75" customHeight="1">
      <c r="A759" s="1"/>
      <c r="B759" s="109"/>
      <c r="C759" s="14"/>
      <c r="D759" s="14"/>
      <c r="E759" s="63"/>
      <c r="F759" s="63"/>
      <c r="G759" s="2"/>
      <c r="H759" s="224"/>
      <c r="I759" s="224"/>
      <c r="J759" s="224"/>
      <c r="K759" s="225"/>
      <c r="L759" s="225"/>
      <c r="M759" s="226"/>
      <c r="N759" s="226"/>
      <c r="O759" s="226"/>
      <c r="P759" s="226"/>
      <c r="Q759" s="63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30.75" customHeight="1">
      <c r="A760" s="1"/>
      <c r="B760" s="109"/>
      <c r="C760" s="14"/>
      <c r="D760" s="14"/>
      <c r="E760" s="63"/>
      <c r="F760" s="63"/>
      <c r="G760" s="2"/>
      <c r="H760" s="224"/>
      <c r="I760" s="224"/>
      <c r="J760" s="224"/>
      <c r="K760" s="225"/>
      <c r="L760" s="225"/>
      <c r="M760" s="226"/>
      <c r="N760" s="226"/>
      <c r="O760" s="226"/>
      <c r="P760" s="226"/>
      <c r="Q760" s="63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30.75" customHeight="1">
      <c r="A761" s="1"/>
      <c r="B761" s="109"/>
      <c r="C761" s="14"/>
      <c r="D761" s="14"/>
      <c r="E761" s="63"/>
      <c r="F761" s="63"/>
      <c r="G761" s="2"/>
      <c r="H761" s="224"/>
      <c r="I761" s="224"/>
      <c r="J761" s="224"/>
      <c r="K761" s="225"/>
      <c r="L761" s="225"/>
      <c r="M761" s="226"/>
      <c r="N761" s="226"/>
      <c r="O761" s="226"/>
      <c r="P761" s="226"/>
      <c r="Q761" s="63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30.75" customHeight="1">
      <c r="A762" s="1"/>
      <c r="B762" s="109"/>
      <c r="C762" s="14"/>
      <c r="D762" s="14"/>
      <c r="E762" s="63"/>
      <c r="F762" s="63"/>
      <c r="G762" s="2"/>
      <c r="H762" s="224"/>
      <c r="I762" s="224"/>
      <c r="J762" s="224"/>
      <c r="K762" s="225"/>
      <c r="L762" s="225"/>
      <c r="M762" s="226"/>
      <c r="N762" s="226"/>
      <c r="O762" s="226"/>
      <c r="P762" s="226"/>
      <c r="Q762" s="63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30.75" customHeight="1">
      <c r="A763" s="1"/>
      <c r="B763" s="109"/>
      <c r="C763" s="14"/>
      <c r="D763" s="14"/>
      <c r="E763" s="63"/>
      <c r="F763" s="63"/>
      <c r="G763" s="2"/>
      <c r="H763" s="224"/>
      <c r="I763" s="224"/>
      <c r="J763" s="224"/>
      <c r="K763" s="225"/>
      <c r="L763" s="225"/>
      <c r="M763" s="226"/>
      <c r="N763" s="226"/>
      <c r="O763" s="226"/>
      <c r="P763" s="226"/>
      <c r="Q763" s="63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30.75" customHeight="1">
      <c r="A764" s="1"/>
      <c r="B764" s="109"/>
      <c r="C764" s="14"/>
      <c r="D764" s="14"/>
      <c r="E764" s="63"/>
      <c r="F764" s="63"/>
      <c r="G764" s="2"/>
      <c r="H764" s="224"/>
      <c r="I764" s="224"/>
      <c r="J764" s="224"/>
      <c r="K764" s="225"/>
      <c r="L764" s="225"/>
      <c r="M764" s="226"/>
      <c r="N764" s="226"/>
      <c r="O764" s="226"/>
      <c r="P764" s="226"/>
      <c r="Q764" s="63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30.75" customHeight="1">
      <c r="A765" s="1"/>
      <c r="B765" s="109"/>
      <c r="C765" s="14"/>
      <c r="D765" s="14"/>
      <c r="E765" s="63"/>
      <c r="F765" s="63"/>
      <c r="G765" s="2"/>
      <c r="H765" s="224"/>
      <c r="I765" s="224"/>
      <c r="J765" s="224"/>
      <c r="K765" s="225"/>
      <c r="L765" s="225"/>
      <c r="M765" s="226"/>
      <c r="N765" s="226"/>
      <c r="O765" s="226"/>
      <c r="P765" s="226"/>
      <c r="Q765" s="63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30.75" customHeight="1">
      <c r="A766" s="1"/>
      <c r="B766" s="109"/>
      <c r="C766" s="14"/>
      <c r="D766" s="14"/>
      <c r="E766" s="63"/>
      <c r="F766" s="63"/>
      <c r="G766" s="2"/>
      <c r="H766" s="224"/>
      <c r="I766" s="224"/>
      <c r="J766" s="224"/>
      <c r="K766" s="225"/>
      <c r="L766" s="225"/>
      <c r="M766" s="226"/>
      <c r="N766" s="226"/>
      <c r="O766" s="226"/>
      <c r="P766" s="226"/>
      <c r="Q766" s="63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30.75" customHeight="1">
      <c r="A767" s="1"/>
      <c r="B767" s="109"/>
      <c r="C767" s="14"/>
      <c r="D767" s="14"/>
      <c r="E767" s="63"/>
      <c r="F767" s="63"/>
      <c r="G767" s="2"/>
      <c r="H767" s="224"/>
      <c r="I767" s="224"/>
      <c r="J767" s="224"/>
      <c r="K767" s="225"/>
      <c r="L767" s="225"/>
      <c r="M767" s="226"/>
      <c r="N767" s="226"/>
      <c r="O767" s="226"/>
      <c r="P767" s="226"/>
      <c r="Q767" s="63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30.75" customHeight="1">
      <c r="A768" s="1"/>
      <c r="B768" s="109"/>
      <c r="C768" s="14"/>
      <c r="D768" s="14"/>
      <c r="E768" s="63"/>
      <c r="F768" s="63"/>
      <c r="G768" s="2"/>
      <c r="H768" s="224"/>
      <c r="I768" s="224"/>
      <c r="J768" s="224"/>
      <c r="K768" s="225"/>
      <c r="L768" s="225"/>
      <c r="M768" s="226"/>
      <c r="N768" s="226"/>
      <c r="O768" s="226"/>
      <c r="P768" s="226"/>
      <c r="Q768" s="63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30.75" customHeight="1">
      <c r="A769" s="1"/>
      <c r="B769" s="109"/>
      <c r="C769" s="14"/>
      <c r="D769" s="14"/>
      <c r="E769" s="63"/>
      <c r="F769" s="63"/>
      <c r="G769" s="2"/>
      <c r="H769" s="224"/>
      <c r="I769" s="224"/>
      <c r="J769" s="224"/>
      <c r="K769" s="225"/>
      <c r="L769" s="225"/>
      <c r="M769" s="226"/>
      <c r="N769" s="226"/>
      <c r="O769" s="226"/>
      <c r="P769" s="226"/>
      <c r="Q769" s="63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30.75" customHeight="1">
      <c r="A770" s="1"/>
      <c r="B770" s="109"/>
      <c r="C770" s="14"/>
      <c r="D770" s="14"/>
      <c r="E770" s="63"/>
      <c r="F770" s="63"/>
      <c r="G770" s="2"/>
      <c r="H770" s="224"/>
      <c r="I770" s="224"/>
      <c r="J770" s="224"/>
      <c r="K770" s="225"/>
      <c r="L770" s="225"/>
      <c r="M770" s="226"/>
      <c r="N770" s="226"/>
      <c r="O770" s="226"/>
      <c r="P770" s="226"/>
      <c r="Q770" s="63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30.75" customHeight="1">
      <c r="A771" s="1"/>
      <c r="B771" s="109"/>
      <c r="C771" s="14"/>
      <c r="D771" s="14"/>
      <c r="E771" s="63"/>
      <c r="F771" s="63"/>
      <c r="G771" s="2"/>
      <c r="H771" s="224"/>
      <c r="I771" s="224"/>
      <c r="J771" s="224"/>
      <c r="K771" s="225"/>
      <c r="L771" s="225"/>
      <c r="M771" s="226"/>
      <c r="N771" s="226"/>
      <c r="O771" s="226"/>
      <c r="P771" s="226"/>
      <c r="Q771" s="63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30.75" customHeight="1">
      <c r="A772" s="1"/>
      <c r="B772" s="109"/>
      <c r="C772" s="14"/>
      <c r="D772" s="14"/>
      <c r="E772" s="63"/>
      <c r="F772" s="63"/>
      <c r="G772" s="2"/>
      <c r="H772" s="224"/>
      <c r="I772" s="224"/>
      <c r="J772" s="224"/>
      <c r="K772" s="225"/>
      <c r="L772" s="225"/>
      <c r="M772" s="226"/>
      <c r="N772" s="226"/>
      <c r="O772" s="226"/>
      <c r="P772" s="226"/>
      <c r="Q772" s="63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30.75" customHeight="1">
      <c r="A773" s="1"/>
      <c r="B773" s="109"/>
      <c r="C773" s="14"/>
      <c r="D773" s="14"/>
      <c r="E773" s="63"/>
      <c r="F773" s="63"/>
      <c r="G773" s="2"/>
      <c r="H773" s="224"/>
      <c r="I773" s="224"/>
      <c r="J773" s="224"/>
      <c r="K773" s="225"/>
      <c r="L773" s="225"/>
      <c r="M773" s="226"/>
      <c r="N773" s="226"/>
      <c r="O773" s="226"/>
      <c r="P773" s="226"/>
      <c r="Q773" s="63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30.75" customHeight="1">
      <c r="A774" s="1"/>
      <c r="B774" s="109"/>
      <c r="C774" s="14"/>
      <c r="D774" s="14"/>
      <c r="E774" s="63"/>
      <c r="F774" s="63"/>
      <c r="G774" s="2"/>
      <c r="H774" s="224"/>
      <c r="I774" s="224"/>
      <c r="J774" s="224"/>
      <c r="K774" s="225"/>
      <c r="L774" s="225"/>
      <c r="M774" s="226"/>
      <c r="N774" s="226"/>
      <c r="O774" s="226"/>
      <c r="P774" s="226"/>
      <c r="Q774" s="63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30.75" customHeight="1">
      <c r="A775" s="1"/>
      <c r="B775" s="109"/>
      <c r="C775" s="14"/>
      <c r="D775" s="14"/>
      <c r="E775" s="63"/>
      <c r="F775" s="63"/>
      <c r="G775" s="2"/>
      <c r="H775" s="224"/>
      <c r="I775" s="224"/>
      <c r="J775" s="224"/>
      <c r="K775" s="225"/>
      <c r="L775" s="225"/>
      <c r="M775" s="226"/>
      <c r="N775" s="226"/>
      <c r="O775" s="226"/>
      <c r="P775" s="226"/>
      <c r="Q775" s="63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30.75" customHeight="1">
      <c r="A776" s="1"/>
      <c r="B776" s="109"/>
      <c r="C776" s="14"/>
      <c r="D776" s="14"/>
      <c r="E776" s="63"/>
      <c r="F776" s="63"/>
      <c r="G776" s="2"/>
      <c r="H776" s="224"/>
      <c r="I776" s="224"/>
      <c r="J776" s="224"/>
      <c r="K776" s="225"/>
      <c r="L776" s="225"/>
      <c r="M776" s="226"/>
      <c r="N776" s="226"/>
      <c r="O776" s="226"/>
      <c r="P776" s="226"/>
      <c r="Q776" s="63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30.75" customHeight="1">
      <c r="A777" s="1"/>
      <c r="B777" s="109"/>
      <c r="C777" s="14"/>
      <c r="D777" s="14"/>
      <c r="E777" s="63"/>
      <c r="F777" s="63"/>
      <c r="G777" s="2"/>
      <c r="H777" s="224"/>
      <c r="I777" s="224"/>
      <c r="J777" s="224"/>
      <c r="K777" s="225"/>
      <c r="L777" s="225"/>
      <c r="M777" s="226"/>
      <c r="N777" s="226"/>
      <c r="O777" s="226"/>
      <c r="P777" s="226"/>
      <c r="Q777" s="63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30.75" customHeight="1">
      <c r="A778" s="1"/>
      <c r="B778" s="109"/>
      <c r="C778" s="14"/>
      <c r="D778" s="14"/>
      <c r="E778" s="63"/>
      <c r="F778" s="63"/>
      <c r="G778" s="2"/>
      <c r="H778" s="224"/>
      <c r="I778" s="224"/>
      <c r="J778" s="224"/>
      <c r="K778" s="225"/>
      <c r="L778" s="225"/>
      <c r="M778" s="226"/>
      <c r="N778" s="226"/>
      <c r="O778" s="226"/>
      <c r="P778" s="226"/>
      <c r="Q778" s="63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30.75" customHeight="1">
      <c r="A779" s="1"/>
      <c r="B779" s="109"/>
      <c r="C779" s="14"/>
      <c r="D779" s="14"/>
      <c r="E779" s="63"/>
      <c r="F779" s="63"/>
      <c r="G779" s="2"/>
      <c r="H779" s="224"/>
      <c r="I779" s="224"/>
      <c r="J779" s="224"/>
      <c r="K779" s="225"/>
      <c r="L779" s="225"/>
      <c r="M779" s="226"/>
      <c r="N779" s="226"/>
      <c r="O779" s="226"/>
      <c r="P779" s="226"/>
      <c r="Q779" s="63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30.75" customHeight="1">
      <c r="A780" s="1"/>
      <c r="B780" s="109"/>
      <c r="C780" s="14"/>
      <c r="D780" s="14"/>
      <c r="E780" s="63"/>
      <c r="F780" s="63"/>
      <c r="G780" s="2"/>
      <c r="H780" s="224"/>
      <c r="I780" s="224"/>
      <c r="J780" s="224"/>
      <c r="K780" s="225"/>
      <c r="L780" s="225"/>
      <c r="M780" s="226"/>
      <c r="N780" s="226"/>
      <c r="O780" s="226"/>
      <c r="P780" s="226"/>
      <c r="Q780" s="63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30.75" customHeight="1">
      <c r="A781" s="1"/>
      <c r="B781" s="109"/>
      <c r="C781" s="14"/>
      <c r="D781" s="14"/>
      <c r="E781" s="63"/>
      <c r="F781" s="63"/>
      <c r="G781" s="2"/>
      <c r="H781" s="224"/>
      <c r="I781" s="224"/>
      <c r="J781" s="224"/>
      <c r="K781" s="225"/>
      <c r="L781" s="225"/>
      <c r="M781" s="226"/>
      <c r="N781" s="226"/>
      <c r="O781" s="226"/>
      <c r="P781" s="226"/>
      <c r="Q781" s="63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30.75" customHeight="1">
      <c r="A782" s="1"/>
      <c r="B782" s="109"/>
      <c r="C782" s="14"/>
      <c r="D782" s="14"/>
      <c r="E782" s="63"/>
      <c r="F782" s="63"/>
      <c r="G782" s="2"/>
      <c r="H782" s="224"/>
      <c r="I782" s="224"/>
      <c r="J782" s="224"/>
      <c r="K782" s="225"/>
      <c r="L782" s="225"/>
      <c r="M782" s="226"/>
      <c r="N782" s="226"/>
      <c r="O782" s="226"/>
      <c r="P782" s="226"/>
      <c r="Q782" s="63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30.75" customHeight="1">
      <c r="A783" s="1"/>
      <c r="B783" s="109"/>
      <c r="C783" s="14"/>
      <c r="D783" s="14"/>
      <c r="E783" s="63"/>
      <c r="F783" s="63"/>
      <c r="G783" s="2"/>
      <c r="H783" s="224"/>
      <c r="I783" s="224"/>
      <c r="J783" s="224"/>
      <c r="K783" s="225"/>
      <c r="L783" s="225"/>
      <c r="M783" s="226"/>
      <c r="N783" s="226"/>
      <c r="O783" s="226"/>
      <c r="P783" s="226"/>
      <c r="Q783" s="63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30.75" customHeight="1">
      <c r="A784" s="1"/>
      <c r="B784" s="109"/>
      <c r="C784" s="14"/>
      <c r="D784" s="14"/>
      <c r="E784" s="63"/>
      <c r="F784" s="63"/>
      <c r="G784" s="2"/>
      <c r="H784" s="224"/>
      <c r="I784" s="224"/>
      <c r="J784" s="224"/>
      <c r="K784" s="225"/>
      <c r="L784" s="225"/>
      <c r="M784" s="226"/>
      <c r="N784" s="226"/>
      <c r="O784" s="226"/>
      <c r="P784" s="226"/>
      <c r="Q784" s="63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30.75" customHeight="1">
      <c r="A785" s="1"/>
      <c r="B785" s="109"/>
      <c r="C785" s="14"/>
      <c r="D785" s="14"/>
      <c r="E785" s="63"/>
      <c r="F785" s="63"/>
      <c r="G785" s="2"/>
      <c r="H785" s="224"/>
      <c r="I785" s="224"/>
      <c r="J785" s="224"/>
      <c r="K785" s="225"/>
      <c r="L785" s="225"/>
      <c r="M785" s="226"/>
      <c r="N785" s="226"/>
      <c r="O785" s="226"/>
      <c r="P785" s="226"/>
      <c r="Q785" s="63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30.75" customHeight="1">
      <c r="A786" s="1"/>
      <c r="B786" s="109"/>
      <c r="C786" s="14"/>
      <c r="D786" s="14"/>
      <c r="E786" s="63"/>
      <c r="F786" s="63"/>
      <c r="G786" s="2"/>
      <c r="H786" s="224"/>
      <c r="I786" s="224"/>
      <c r="J786" s="224"/>
      <c r="K786" s="225"/>
      <c r="L786" s="225"/>
      <c r="M786" s="226"/>
      <c r="N786" s="226"/>
      <c r="O786" s="226"/>
      <c r="P786" s="226"/>
      <c r="Q786" s="63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30.75" customHeight="1">
      <c r="A787" s="1"/>
      <c r="B787" s="109"/>
      <c r="C787" s="14"/>
      <c r="D787" s="14"/>
      <c r="E787" s="63"/>
      <c r="F787" s="63"/>
      <c r="G787" s="2"/>
      <c r="H787" s="224"/>
      <c r="I787" s="224"/>
      <c r="J787" s="224"/>
      <c r="K787" s="225"/>
      <c r="L787" s="225"/>
      <c r="M787" s="226"/>
      <c r="N787" s="226"/>
      <c r="O787" s="226"/>
      <c r="P787" s="226"/>
      <c r="Q787" s="63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30.75" customHeight="1">
      <c r="A788" s="1"/>
      <c r="B788" s="109"/>
      <c r="C788" s="14"/>
      <c r="D788" s="14"/>
      <c r="E788" s="63"/>
      <c r="F788" s="63"/>
      <c r="G788" s="2"/>
      <c r="H788" s="224"/>
      <c r="I788" s="224"/>
      <c r="J788" s="224"/>
      <c r="K788" s="225"/>
      <c r="L788" s="225"/>
      <c r="M788" s="226"/>
      <c r="N788" s="226"/>
      <c r="O788" s="226"/>
      <c r="P788" s="226"/>
      <c r="Q788" s="63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30.75" customHeight="1">
      <c r="A789" s="1"/>
      <c r="B789" s="109"/>
      <c r="C789" s="14"/>
      <c r="D789" s="14"/>
      <c r="E789" s="63"/>
      <c r="F789" s="63"/>
      <c r="G789" s="2"/>
      <c r="H789" s="224"/>
      <c r="I789" s="224"/>
      <c r="J789" s="224"/>
      <c r="K789" s="225"/>
      <c r="L789" s="225"/>
      <c r="M789" s="226"/>
      <c r="N789" s="226"/>
      <c r="O789" s="226"/>
      <c r="P789" s="226"/>
      <c r="Q789" s="63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30.75" customHeight="1">
      <c r="A790" s="1"/>
      <c r="B790" s="109"/>
      <c r="C790" s="14"/>
      <c r="D790" s="14"/>
      <c r="E790" s="63"/>
      <c r="F790" s="63"/>
      <c r="G790" s="2"/>
      <c r="H790" s="224"/>
      <c r="I790" s="224"/>
      <c r="J790" s="224"/>
      <c r="K790" s="225"/>
      <c r="L790" s="225"/>
      <c r="M790" s="226"/>
      <c r="N790" s="226"/>
      <c r="O790" s="226"/>
      <c r="P790" s="226"/>
      <c r="Q790" s="63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30.75" customHeight="1">
      <c r="A791" s="1"/>
      <c r="B791" s="109"/>
      <c r="C791" s="14"/>
      <c r="D791" s="14"/>
      <c r="E791" s="63"/>
      <c r="F791" s="63"/>
      <c r="G791" s="2"/>
      <c r="H791" s="224"/>
      <c r="I791" s="224"/>
      <c r="J791" s="224"/>
      <c r="K791" s="225"/>
      <c r="L791" s="225"/>
      <c r="M791" s="226"/>
      <c r="N791" s="226"/>
      <c r="O791" s="226"/>
      <c r="P791" s="226"/>
      <c r="Q791" s="63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30.75" customHeight="1">
      <c r="A792" s="1"/>
      <c r="B792" s="109"/>
      <c r="C792" s="14"/>
      <c r="D792" s="14"/>
      <c r="E792" s="63"/>
      <c r="F792" s="63"/>
      <c r="G792" s="2"/>
      <c r="H792" s="224"/>
      <c r="I792" s="224"/>
      <c r="J792" s="224"/>
      <c r="K792" s="225"/>
      <c r="L792" s="225"/>
      <c r="M792" s="226"/>
      <c r="N792" s="226"/>
      <c r="O792" s="226"/>
      <c r="P792" s="226"/>
      <c r="Q792" s="63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30.75" customHeight="1">
      <c r="A793" s="1"/>
      <c r="B793" s="109"/>
      <c r="C793" s="14"/>
      <c r="D793" s="14"/>
      <c r="E793" s="63"/>
      <c r="F793" s="63"/>
      <c r="G793" s="2"/>
      <c r="H793" s="224"/>
      <c r="I793" s="224"/>
      <c r="J793" s="224"/>
      <c r="K793" s="225"/>
      <c r="L793" s="225"/>
      <c r="M793" s="226"/>
      <c r="N793" s="226"/>
      <c r="O793" s="226"/>
      <c r="P793" s="226"/>
      <c r="Q793" s="63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30.75" customHeight="1">
      <c r="A794" s="1"/>
      <c r="B794" s="109"/>
      <c r="C794" s="14"/>
      <c r="D794" s="14"/>
      <c r="E794" s="63"/>
      <c r="F794" s="63"/>
      <c r="G794" s="2"/>
      <c r="H794" s="224"/>
      <c r="I794" s="224"/>
      <c r="J794" s="224"/>
      <c r="K794" s="225"/>
      <c r="L794" s="225"/>
      <c r="M794" s="226"/>
      <c r="N794" s="226"/>
      <c r="O794" s="226"/>
      <c r="P794" s="226"/>
      <c r="Q794" s="63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30.75" customHeight="1">
      <c r="A795" s="1"/>
      <c r="B795" s="109"/>
      <c r="C795" s="14"/>
      <c r="D795" s="14"/>
      <c r="E795" s="63"/>
      <c r="F795" s="63"/>
      <c r="G795" s="2"/>
      <c r="H795" s="224"/>
      <c r="I795" s="224"/>
      <c r="J795" s="224"/>
      <c r="K795" s="225"/>
      <c r="L795" s="225"/>
      <c r="M795" s="226"/>
      <c r="N795" s="226"/>
      <c r="O795" s="226"/>
      <c r="P795" s="226"/>
      <c r="Q795" s="63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30.75" customHeight="1">
      <c r="A796" s="1"/>
      <c r="B796" s="109"/>
      <c r="C796" s="14"/>
      <c r="D796" s="14"/>
      <c r="E796" s="63"/>
      <c r="F796" s="63"/>
      <c r="G796" s="2"/>
      <c r="H796" s="224"/>
      <c r="I796" s="224"/>
      <c r="J796" s="224"/>
      <c r="K796" s="225"/>
      <c r="L796" s="225"/>
      <c r="M796" s="226"/>
      <c r="N796" s="226"/>
      <c r="O796" s="226"/>
      <c r="P796" s="226"/>
      <c r="Q796" s="63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30.75" customHeight="1">
      <c r="A797" s="1"/>
      <c r="B797" s="109"/>
      <c r="C797" s="14"/>
      <c r="D797" s="14"/>
      <c r="E797" s="63"/>
      <c r="F797" s="63"/>
      <c r="G797" s="2"/>
      <c r="H797" s="224"/>
      <c r="I797" s="224"/>
      <c r="J797" s="224"/>
      <c r="K797" s="225"/>
      <c r="L797" s="225"/>
      <c r="M797" s="226"/>
      <c r="N797" s="226"/>
      <c r="O797" s="226"/>
      <c r="P797" s="226"/>
      <c r="Q797" s="63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30.75" customHeight="1">
      <c r="A798" s="1"/>
      <c r="B798" s="109"/>
      <c r="C798" s="14"/>
      <c r="D798" s="14"/>
      <c r="E798" s="63"/>
      <c r="F798" s="63"/>
      <c r="G798" s="2"/>
      <c r="H798" s="224"/>
      <c r="I798" s="224"/>
      <c r="J798" s="224"/>
      <c r="K798" s="225"/>
      <c r="L798" s="225"/>
      <c r="M798" s="226"/>
      <c r="N798" s="226"/>
      <c r="O798" s="226"/>
      <c r="P798" s="226"/>
      <c r="Q798" s="63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30.75" customHeight="1">
      <c r="A799" s="1"/>
      <c r="B799" s="109"/>
      <c r="C799" s="14"/>
      <c r="D799" s="14"/>
      <c r="E799" s="63"/>
      <c r="F799" s="63"/>
      <c r="G799" s="2"/>
      <c r="H799" s="224"/>
      <c r="I799" s="224"/>
      <c r="J799" s="224"/>
      <c r="K799" s="225"/>
      <c r="L799" s="225"/>
      <c r="M799" s="226"/>
      <c r="N799" s="226"/>
      <c r="O799" s="226"/>
      <c r="P799" s="226"/>
      <c r="Q799" s="63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30.75" customHeight="1">
      <c r="A800" s="1"/>
      <c r="B800" s="109"/>
      <c r="C800" s="14"/>
      <c r="D800" s="14"/>
      <c r="E800" s="63"/>
      <c r="F800" s="63"/>
      <c r="G800" s="2"/>
      <c r="H800" s="224"/>
      <c r="I800" s="224"/>
      <c r="J800" s="224"/>
      <c r="K800" s="225"/>
      <c r="L800" s="225"/>
      <c r="M800" s="226"/>
      <c r="N800" s="226"/>
      <c r="O800" s="226"/>
      <c r="P800" s="226"/>
      <c r="Q800" s="63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30.75" customHeight="1">
      <c r="A801" s="1"/>
      <c r="B801" s="109"/>
      <c r="C801" s="14"/>
      <c r="D801" s="14"/>
      <c r="E801" s="63"/>
      <c r="F801" s="63"/>
      <c r="G801" s="2"/>
      <c r="H801" s="224"/>
      <c r="I801" s="224"/>
      <c r="J801" s="224"/>
      <c r="K801" s="225"/>
      <c r="L801" s="225"/>
      <c r="M801" s="226"/>
      <c r="N801" s="226"/>
      <c r="O801" s="226"/>
      <c r="P801" s="226"/>
      <c r="Q801" s="63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30.75" customHeight="1">
      <c r="A802" s="1"/>
      <c r="B802" s="109"/>
      <c r="C802" s="14"/>
      <c r="D802" s="14"/>
      <c r="E802" s="63"/>
      <c r="F802" s="63"/>
      <c r="G802" s="2"/>
      <c r="H802" s="224"/>
      <c r="I802" s="224"/>
      <c r="J802" s="224"/>
      <c r="K802" s="225"/>
      <c r="L802" s="225"/>
      <c r="M802" s="226"/>
      <c r="N802" s="226"/>
      <c r="O802" s="226"/>
      <c r="P802" s="226"/>
      <c r="Q802" s="63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30.75" customHeight="1">
      <c r="A803" s="1"/>
      <c r="B803" s="109"/>
      <c r="C803" s="14"/>
      <c r="D803" s="14"/>
      <c r="E803" s="63"/>
      <c r="F803" s="63"/>
      <c r="G803" s="2"/>
      <c r="H803" s="224"/>
      <c r="I803" s="224"/>
      <c r="J803" s="224"/>
      <c r="K803" s="225"/>
      <c r="L803" s="225"/>
      <c r="M803" s="226"/>
      <c r="N803" s="226"/>
      <c r="O803" s="226"/>
      <c r="P803" s="226"/>
      <c r="Q803" s="63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30.75" customHeight="1">
      <c r="A804" s="1"/>
      <c r="B804" s="109"/>
      <c r="C804" s="14"/>
      <c r="D804" s="14"/>
      <c r="E804" s="63"/>
      <c r="F804" s="63"/>
      <c r="G804" s="2"/>
      <c r="H804" s="224"/>
      <c r="I804" s="224"/>
      <c r="J804" s="224"/>
      <c r="K804" s="225"/>
      <c r="L804" s="225"/>
      <c r="M804" s="226"/>
      <c r="N804" s="226"/>
      <c r="O804" s="226"/>
      <c r="P804" s="226"/>
      <c r="Q804" s="63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30.75" customHeight="1">
      <c r="A805" s="1"/>
      <c r="B805" s="109"/>
      <c r="C805" s="14"/>
      <c r="D805" s="14"/>
      <c r="E805" s="63"/>
      <c r="F805" s="63"/>
      <c r="G805" s="2"/>
      <c r="H805" s="224"/>
      <c r="I805" s="224"/>
      <c r="J805" s="224"/>
      <c r="K805" s="225"/>
      <c r="L805" s="225"/>
      <c r="M805" s="226"/>
      <c r="N805" s="226"/>
      <c r="O805" s="226"/>
      <c r="P805" s="226"/>
      <c r="Q805" s="63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30.75" customHeight="1">
      <c r="A806" s="1"/>
      <c r="B806" s="109"/>
      <c r="C806" s="14"/>
      <c r="D806" s="14"/>
      <c r="E806" s="63"/>
      <c r="F806" s="63"/>
      <c r="G806" s="2"/>
      <c r="H806" s="224"/>
      <c r="I806" s="224"/>
      <c r="J806" s="224"/>
      <c r="K806" s="225"/>
      <c r="L806" s="225"/>
      <c r="M806" s="226"/>
      <c r="N806" s="226"/>
      <c r="O806" s="226"/>
      <c r="P806" s="226"/>
      <c r="Q806" s="63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30.75" customHeight="1">
      <c r="A807" s="1"/>
      <c r="B807" s="109"/>
      <c r="C807" s="14"/>
      <c r="D807" s="14"/>
      <c r="E807" s="63"/>
      <c r="F807" s="63"/>
      <c r="G807" s="2"/>
      <c r="H807" s="224"/>
      <c r="I807" s="224"/>
      <c r="J807" s="224"/>
      <c r="K807" s="225"/>
      <c r="L807" s="225"/>
      <c r="M807" s="226"/>
      <c r="N807" s="226"/>
      <c r="O807" s="226"/>
      <c r="P807" s="226"/>
      <c r="Q807" s="63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30.75" customHeight="1">
      <c r="A808" s="1"/>
      <c r="B808" s="109"/>
      <c r="C808" s="14"/>
      <c r="D808" s="14"/>
      <c r="E808" s="63"/>
      <c r="F808" s="63"/>
      <c r="G808" s="2"/>
      <c r="H808" s="224"/>
      <c r="I808" s="224"/>
      <c r="J808" s="224"/>
      <c r="K808" s="225"/>
      <c r="L808" s="225"/>
      <c r="M808" s="226"/>
      <c r="N808" s="226"/>
      <c r="O808" s="226"/>
      <c r="P808" s="226"/>
      <c r="Q808" s="63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30.75" customHeight="1">
      <c r="A809" s="1"/>
      <c r="B809" s="109"/>
      <c r="C809" s="14"/>
      <c r="D809" s="14"/>
      <c r="E809" s="63"/>
      <c r="F809" s="63"/>
      <c r="G809" s="2"/>
      <c r="H809" s="224"/>
      <c r="I809" s="224"/>
      <c r="J809" s="224"/>
      <c r="K809" s="225"/>
      <c r="L809" s="225"/>
      <c r="M809" s="226"/>
      <c r="N809" s="226"/>
      <c r="O809" s="226"/>
      <c r="P809" s="226"/>
      <c r="Q809" s="63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30.75" customHeight="1">
      <c r="A810" s="1"/>
      <c r="B810" s="109"/>
      <c r="C810" s="14"/>
      <c r="D810" s="14"/>
      <c r="E810" s="63"/>
      <c r="F810" s="63"/>
      <c r="G810" s="2"/>
      <c r="H810" s="224"/>
      <c r="I810" s="224"/>
      <c r="J810" s="224"/>
      <c r="K810" s="225"/>
      <c r="L810" s="225"/>
      <c r="M810" s="226"/>
      <c r="N810" s="226"/>
      <c r="O810" s="226"/>
      <c r="P810" s="226"/>
      <c r="Q810" s="63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30.75" customHeight="1">
      <c r="A811" s="1"/>
      <c r="B811" s="109"/>
      <c r="C811" s="14"/>
      <c r="D811" s="14"/>
      <c r="E811" s="63"/>
      <c r="F811" s="63"/>
      <c r="G811" s="2"/>
      <c r="H811" s="224"/>
      <c r="I811" s="224"/>
      <c r="J811" s="224"/>
      <c r="K811" s="225"/>
      <c r="L811" s="225"/>
      <c r="M811" s="226"/>
      <c r="N811" s="226"/>
      <c r="O811" s="226"/>
      <c r="P811" s="226"/>
      <c r="Q811" s="63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30.75" customHeight="1">
      <c r="A812" s="1"/>
      <c r="B812" s="109"/>
      <c r="C812" s="14"/>
      <c r="D812" s="14"/>
      <c r="E812" s="63"/>
      <c r="F812" s="63"/>
      <c r="G812" s="2"/>
      <c r="H812" s="224"/>
      <c r="I812" s="224"/>
      <c r="J812" s="224"/>
      <c r="K812" s="225"/>
      <c r="L812" s="225"/>
      <c r="M812" s="226"/>
      <c r="N812" s="226"/>
      <c r="O812" s="226"/>
      <c r="P812" s="226"/>
      <c r="Q812" s="63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30.75" customHeight="1">
      <c r="A813" s="1"/>
      <c r="B813" s="109"/>
      <c r="C813" s="14"/>
      <c r="D813" s="14"/>
      <c r="E813" s="63"/>
      <c r="F813" s="63"/>
      <c r="G813" s="2"/>
      <c r="H813" s="224"/>
      <c r="I813" s="224"/>
      <c r="J813" s="224"/>
      <c r="K813" s="225"/>
      <c r="L813" s="225"/>
      <c r="M813" s="226"/>
      <c r="N813" s="226"/>
      <c r="O813" s="226"/>
      <c r="P813" s="226"/>
      <c r="Q813" s="63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30.75" customHeight="1">
      <c r="A814" s="1"/>
      <c r="B814" s="109"/>
      <c r="C814" s="14"/>
      <c r="D814" s="14"/>
      <c r="E814" s="63"/>
      <c r="F814" s="63"/>
      <c r="G814" s="2"/>
      <c r="H814" s="224"/>
      <c r="I814" s="224"/>
      <c r="J814" s="224"/>
      <c r="K814" s="225"/>
      <c r="L814" s="225"/>
      <c r="M814" s="226"/>
      <c r="N814" s="226"/>
      <c r="O814" s="226"/>
      <c r="P814" s="226"/>
      <c r="Q814" s="63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30.75" customHeight="1">
      <c r="A815" s="1"/>
      <c r="B815" s="109"/>
      <c r="C815" s="14"/>
      <c r="D815" s="14"/>
      <c r="E815" s="63"/>
      <c r="F815" s="63"/>
      <c r="G815" s="2"/>
      <c r="H815" s="224"/>
      <c r="I815" s="224"/>
      <c r="J815" s="224"/>
      <c r="K815" s="225"/>
      <c r="L815" s="225"/>
      <c r="M815" s="226"/>
      <c r="N815" s="226"/>
      <c r="O815" s="226"/>
      <c r="P815" s="226"/>
      <c r="Q815" s="63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30.75" customHeight="1">
      <c r="A816" s="1"/>
      <c r="B816" s="109"/>
      <c r="C816" s="14"/>
      <c r="D816" s="14"/>
      <c r="E816" s="63"/>
      <c r="F816" s="63"/>
      <c r="G816" s="2"/>
      <c r="H816" s="224"/>
      <c r="I816" s="224"/>
      <c r="J816" s="224"/>
      <c r="K816" s="225"/>
      <c r="L816" s="225"/>
      <c r="M816" s="226"/>
      <c r="N816" s="226"/>
      <c r="O816" s="226"/>
      <c r="P816" s="226"/>
      <c r="Q816" s="63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30.75" customHeight="1">
      <c r="A817" s="1"/>
      <c r="B817" s="109"/>
      <c r="C817" s="14"/>
      <c r="D817" s="14"/>
      <c r="E817" s="63"/>
      <c r="F817" s="63"/>
      <c r="G817" s="2"/>
      <c r="H817" s="224"/>
      <c r="I817" s="224"/>
      <c r="J817" s="224"/>
      <c r="K817" s="225"/>
      <c r="L817" s="225"/>
      <c r="M817" s="226"/>
      <c r="N817" s="226"/>
      <c r="O817" s="226"/>
      <c r="P817" s="226"/>
      <c r="Q817" s="63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30.75" customHeight="1">
      <c r="A818" s="1"/>
      <c r="B818" s="109"/>
      <c r="C818" s="14"/>
      <c r="D818" s="14"/>
      <c r="E818" s="63"/>
      <c r="F818" s="63"/>
      <c r="G818" s="2"/>
      <c r="H818" s="224"/>
      <c r="I818" s="224"/>
      <c r="J818" s="224"/>
      <c r="K818" s="225"/>
      <c r="L818" s="225"/>
      <c r="M818" s="226"/>
      <c r="N818" s="226"/>
      <c r="O818" s="226"/>
      <c r="P818" s="226"/>
      <c r="Q818" s="63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30.75" customHeight="1">
      <c r="A819" s="1"/>
      <c r="B819" s="109"/>
      <c r="C819" s="14"/>
      <c r="D819" s="14"/>
      <c r="E819" s="63"/>
      <c r="F819" s="63"/>
      <c r="G819" s="2"/>
      <c r="H819" s="224"/>
      <c r="I819" s="224"/>
      <c r="J819" s="224"/>
      <c r="K819" s="225"/>
      <c r="L819" s="225"/>
      <c r="M819" s="226"/>
      <c r="N819" s="226"/>
      <c r="O819" s="226"/>
      <c r="P819" s="226"/>
      <c r="Q819" s="63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30.75" customHeight="1">
      <c r="A820" s="1"/>
      <c r="B820" s="109"/>
      <c r="C820" s="14"/>
      <c r="D820" s="14"/>
      <c r="E820" s="63"/>
      <c r="F820" s="63"/>
      <c r="G820" s="2"/>
      <c r="H820" s="224"/>
      <c r="I820" s="224"/>
      <c r="J820" s="224"/>
      <c r="K820" s="225"/>
      <c r="L820" s="225"/>
      <c r="M820" s="226"/>
      <c r="N820" s="226"/>
      <c r="O820" s="226"/>
      <c r="P820" s="226"/>
      <c r="Q820" s="63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30.75" customHeight="1">
      <c r="A821" s="1"/>
      <c r="B821" s="109"/>
      <c r="C821" s="14"/>
      <c r="D821" s="14"/>
      <c r="E821" s="63"/>
      <c r="F821" s="63"/>
      <c r="G821" s="2"/>
      <c r="H821" s="224"/>
      <c r="I821" s="224"/>
      <c r="J821" s="224"/>
      <c r="K821" s="225"/>
      <c r="L821" s="225"/>
      <c r="M821" s="226"/>
      <c r="N821" s="226"/>
      <c r="O821" s="226"/>
      <c r="P821" s="226"/>
      <c r="Q821" s="63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30.75" customHeight="1">
      <c r="A822" s="1"/>
      <c r="B822" s="109"/>
      <c r="C822" s="14"/>
      <c r="D822" s="14"/>
      <c r="E822" s="63"/>
      <c r="F822" s="63"/>
      <c r="G822" s="2"/>
      <c r="H822" s="224"/>
      <c r="I822" s="224"/>
      <c r="J822" s="224"/>
      <c r="K822" s="225"/>
      <c r="L822" s="225"/>
      <c r="M822" s="226"/>
      <c r="N822" s="226"/>
      <c r="O822" s="226"/>
      <c r="P822" s="226"/>
      <c r="Q822" s="63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30.75" customHeight="1">
      <c r="A823" s="1"/>
      <c r="B823" s="109"/>
      <c r="C823" s="14"/>
      <c r="D823" s="14"/>
      <c r="E823" s="63"/>
      <c r="F823" s="63"/>
      <c r="G823" s="2"/>
      <c r="H823" s="224"/>
      <c r="I823" s="224"/>
      <c r="J823" s="224"/>
      <c r="K823" s="225"/>
      <c r="L823" s="225"/>
      <c r="M823" s="226"/>
      <c r="N823" s="226"/>
      <c r="O823" s="226"/>
      <c r="P823" s="226"/>
      <c r="Q823" s="63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30.75" customHeight="1">
      <c r="A824" s="1"/>
      <c r="B824" s="109"/>
      <c r="C824" s="14"/>
      <c r="D824" s="14"/>
      <c r="E824" s="63"/>
      <c r="F824" s="63"/>
      <c r="G824" s="2"/>
      <c r="H824" s="224"/>
      <c r="I824" s="224"/>
      <c r="J824" s="224"/>
      <c r="K824" s="225"/>
      <c r="L824" s="225"/>
      <c r="M824" s="226"/>
      <c r="N824" s="226"/>
      <c r="O824" s="226"/>
      <c r="P824" s="226"/>
      <c r="Q824" s="63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30.75" customHeight="1">
      <c r="A825" s="1"/>
      <c r="B825" s="109"/>
      <c r="C825" s="14"/>
      <c r="D825" s="14"/>
      <c r="E825" s="63"/>
      <c r="F825" s="63"/>
      <c r="G825" s="2"/>
      <c r="H825" s="224"/>
      <c r="I825" s="224"/>
      <c r="J825" s="224"/>
      <c r="K825" s="225"/>
      <c r="L825" s="225"/>
      <c r="M825" s="226"/>
      <c r="N825" s="226"/>
      <c r="O825" s="226"/>
      <c r="P825" s="226"/>
      <c r="Q825" s="63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30.75" customHeight="1">
      <c r="A826" s="1"/>
      <c r="B826" s="109"/>
      <c r="C826" s="14"/>
      <c r="D826" s="14"/>
      <c r="E826" s="63"/>
      <c r="F826" s="63"/>
      <c r="G826" s="2"/>
      <c r="H826" s="224"/>
      <c r="I826" s="224"/>
      <c r="J826" s="224"/>
      <c r="K826" s="225"/>
      <c r="L826" s="225"/>
      <c r="M826" s="226"/>
      <c r="N826" s="226"/>
      <c r="O826" s="226"/>
      <c r="P826" s="226"/>
      <c r="Q826" s="63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30.75" customHeight="1">
      <c r="A827" s="1"/>
      <c r="B827" s="109"/>
      <c r="C827" s="14"/>
      <c r="D827" s="14"/>
      <c r="E827" s="63"/>
      <c r="F827" s="63"/>
      <c r="G827" s="2"/>
      <c r="H827" s="224"/>
      <c r="I827" s="224"/>
      <c r="J827" s="224"/>
      <c r="K827" s="225"/>
      <c r="L827" s="225"/>
      <c r="M827" s="226"/>
      <c r="N827" s="226"/>
      <c r="O827" s="226"/>
      <c r="P827" s="226"/>
      <c r="Q827" s="63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30.75" customHeight="1">
      <c r="A828" s="1"/>
      <c r="B828" s="109"/>
      <c r="C828" s="14"/>
      <c r="D828" s="14"/>
      <c r="E828" s="63"/>
      <c r="F828" s="63"/>
      <c r="G828" s="2"/>
      <c r="H828" s="224"/>
      <c r="I828" s="224"/>
      <c r="J828" s="224"/>
      <c r="K828" s="225"/>
      <c r="L828" s="225"/>
      <c r="M828" s="226"/>
      <c r="N828" s="226"/>
      <c r="O828" s="226"/>
      <c r="P828" s="226"/>
      <c r="Q828" s="63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30.75" customHeight="1">
      <c r="A829" s="1"/>
      <c r="B829" s="109"/>
      <c r="C829" s="14"/>
      <c r="D829" s="14"/>
      <c r="E829" s="63"/>
      <c r="F829" s="63"/>
      <c r="G829" s="2"/>
      <c r="H829" s="224"/>
      <c r="I829" s="224"/>
      <c r="J829" s="224"/>
      <c r="K829" s="225"/>
      <c r="L829" s="225"/>
      <c r="M829" s="226"/>
      <c r="N829" s="226"/>
      <c r="O829" s="226"/>
      <c r="P829" s="226"/>
      <c r="Q829" s="63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30.75" customHeight="1">
      <c r="A830" s="1"/>
      <c r="B830" s="109"/>
      <c r="C830" s="14"/>
      <c r="D830" s="14"/>
      <c r="E830" s="63"/>
      <c r="F830" s="63"/>
      <c r="G830" s="2"/>
      <c r="H830" s="224"/>
      <c r="I830" s="224"/>
      <c r="J830" s="224"/>
      <c r="K830" s="225"/>
      <c r="L830" s="225"/>
      <c r="M830" s="226"/>
      <c r="N830" s="226"/>
      <c r="O830" s="226"/>
      <c r="P830" s="226"/>
      <c r="Q830" s="63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30.75" customHeight="1">
      <c r="A831" s="1"/>
      <c r="B831" s="109"/>
      <c r="C831" s="14"/>
      <c r="D831" s="14"/>
      <c r="E831" s="63"/>
      <c r="F831" s="63"/>
      <c r="G831" s="2"/>
      <c r="H831" s="224"/>
      <c r="I831" s="224"/>
      <c r="J831" s="224"/>
      <c r="K831" s="225"/>
      <c r="L831" s="225"/>
      <c r="M831" s="226"/>
      <c r="N831" s="226"/>
      <c r="O831" s="226"/>
      <c r="P831" s="226"/>
      <c r="Q831" s="63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30.75" customHeight="1">
      <c r="A832" s="1"/>
      <c r="B832" s="109"/>
      <c r="C832" s="14"/>
      <c r="D832" s="14"/>
      <c r="E832" s="63"/>
      <c r="F832" s="63"/>
      <c r="G832" s="2"/>
      <c r="H832" s="224"/>
      <c r="I832" s="224"/>
      <c r="J832" s="224"/>
      <c r="K832" s="225"/>
      <c r="L832" s="225"/>
      <c r="M832" s="226"/>
      <c r="N832" s="226"/>
      <c r="O832" s="226"/>
      <c r="P832" s="226"/>
      <c r="Q832" s="63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30.75" customHeight="1">
      <c r="A833" s="1"/>
      <c r="B833" s="109"/>
      <c r="C833" s="14"/>
      <c r="D833" s="14"/>
      <c r="E833" s="63"/>
      <c r="F833" s="63"/>
      <c r="G833" s="2"/>
      <c r="H833" s="224"/>
      <c r="I833" s="224"/>
      <c r="J833" s="224"/>
      <c r="K833" s="225"/>
      <c r="L833" s="225"/>
      <c r="M833" s="226"/>
      <c r="N833" s="226"/>
      <c r="O833" s="226"/>
      <c r="P833" s="226"/>
      <c r="Q833" s="63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30.75" customHeight="1">
      <c r="A834" s="1"/>
      <c r="B834" s="109"/>
      <c r="C834" s="14"/>
      <c r="D834" s="14"/>
      <c r="E834" s="63"/>
      <c r="F834" s="63"/>
      <c r="G834" s="2"/>
      <c r="H834" s="224"/>
      <c r="I834" s="224"/>
      <c r="J834" s="224"/>
      <c r="K834" s="225"/>
      <c r="L834" s="225"/>
      <c r="M834" s="226"/>
      <c r="N834" s="226"/>
      <c r="O834" s="226"/>
      <c r="P834" s="226"/>
      <c r="Q834" s="63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30.75" customHeight="1">
      <c r="A835" s="1"/>
      <c r="B835" s="109"/>
      <c r="C835" s="14"/>
      <c r="D835" s="14"/>
      <c r="E835" s="63"/>
      <c r="F835" s="63"/>
      <c r="G835" s="2"/>
      <c r="H835" s="224"/>
      <c r="I835" s="224"/>
      <c r="J835" s="224"/>
      <c r="K835" s="225"/>
      <c r="L835" s="225"/>
      <c r="M835" s="226"/>
      <c r="N835" s="226"/>
      <c r="O835" s="226"/>
      <c r="P835" s="226"/>
      <c r="Q835" s="63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30.75" customHeight="1">
      <c r="A836" s="1"/>
      <c r="B836" s="109"/>
      <c r="C836" s="14"/>
      <c r="D836" s="14"/>
      <c r="E836" s="63"/>
      <c r="F836" s="63"/>
      <c r="G836" s="2"/>
      <c r="H836" s="224"/>
      <c r="I836" s="224"/>
      <c r="J836" s="224"/>
      <c r="K836" s="225"/>
      <c r="L836" s="225"/>
      <c r="M836" s="226"/>
      <c r="N836" s="226"/>
      <c r="O836" s="226"/>
      <c r="P836" s="226"/>
      <c r="Q836" s="63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30.75" customHeight="1">
      <c r="A837" s="1"/>
      <c r="B837" s="109"/>
      <c r="C837" s="14"/>
      <c r="D837" s="14"/>
      <c r="E837" s="63"/>
      <c r="F837" s="63"/>
      <c r="G837" s="2"/>
      <c r="H837" s="224"/>
      <c r="I837" s="224"/>
      <c r="J837" s="224"/>
      <c r="K837" s="225"/>
      <c r="L837" s="225"/>
      <c r="M837" s="226"/>
      <c r="N837" s="226"/>
      <c r="O837" s="226"/>
      <c r="P837" s="226"/>
      <c r="Q837" s="63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30.75" customHeight="1">
      <c r="A838" s="1"/>
      <c r="B838" s="109"/>
      <c r="C838" s="14"/>
      <c r="D838" s="14"/>
      <c r="E838" s="63"/>
      <c r="F838" s="63"/>
      <c r="G838" s="2"/>
      <c r="H838" s="224"/>
      <c r="I838" s="224"/>
      <c r="J838" s="224"/>
      <c r="K838" s="225"/>
      <c r="L838" s="225"/>
      <c r="M838" s="226"/>
      <c r="N838" s="226"/>
      <c r="O838" s="226"/>
      <c r="P838" s="226"/>
      <c r="Q838" s="63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30.75" customHeight="1">
      <c r="A839" s="1"/>
      <c r="B839" s="109"/>
      <c r="C839" s="14"/>
      <c r="D839" s="14"/>
      <c r="E839" s="63"/>
      <c r="F839" s="63"/>
      <c r="G839" s="2"/>
      <c r="H839" s="224"/>
      <c r="I839" s="224"/>
      <c r="J839" s="224"/>
      <c r="K839" s="225"/>
      <c r="L839" s="225"/>
      <c r="M839" s="226"/>
      <c r="N839" s="226"/>
      <c r="O839" s="226"/>
      <c r="P839" s="226"/>
      <c r="Q839" s="63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30.75" customHeight="1">
      <c r="A840" s="1"/>
      <c r="B840" s="109"/>
      <c r="C840" s="14"/>
      <c r="D840" s="14"/>
      <c r="E840" s="63"/>
      <c r="F840" s="63"/>
      <c r="G840" s="2"/>
      <c r="H840" s="224"/>
      <c r="I840" s="224"/>
      <c r="J840" s="224"/>
      <c r="K840" s="225"/>
      <c r="L840" s="225"/>
      <c r="M840" s="226"/>
      <c r="N840" s="226"/>
      <c r="O840" s="226"/>
      <c r="P840" s="226"/>
      <c r="Q840" s="63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30.75" customHeight="1">
      <c r="A841" s="1"/>
      <c r="B841" s="109"/>
      <c r="C841" s="14"/>
      <c r="D841" s="14"/>
      <c r="E841" s="63"/>
      <c r="F841" s="63"/>
      <c r="G841" s="2"/>
      <c r="H841" s="224"/>
      <c r="I841" s="224"/>
      <c r="J841" s="224"/>
      <c r="K841" s="225"/>
      <c r="L841" s="225"/>
      <c r="M841" s="226"/>
      <c r="N841" s="226"/>
      <c r="O841" s="226"/>
      <c r="P841" s="226"/>
      <c r="Q841" s="63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30.75" customHeight="1">
      <c r="A842" s="1"/>
      <c r="B842" s="109"/>
      <c r="C842" s="14"/>
      <c r="D842" s="14"/>
      <c r="E842" s="63"/>
      <c r="F842" s="63"/>
      <c r="G842" s="2"/>
      <c r="H842" s="224"/>
      <c r="I842" s="224"/>
      <c r="J842" s="224"/>
      <c r="K842" s="225"/>
      <c r="L842" s="225"/>
      <c r="M842" s="226"/>
      <c r="N842" s="226"/>
      <c r="O842" s="226"/>
      <c r="P842" s="226"/>
      <c r="Q842" s="63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30.75" customHeight="1">
      <c r="A843" s="1"/>
      <c r="B843" s="109"/>
      <c r="C843" s="14"/>
      <c r="D843" s="14"/>
      <c r="E843" s="63"/>
      <c r="F843" s="63"/>
      <c r="G843" s="2"/>
      <c r="H843" s="224"/>
      <c r="I843" s="224"/>
      <c r="J843" s="224"/>
      <c r="K843" s="225"/>
      <c r="L843" s="225"/>
      <c r="M843" s="226"/>
      <c r="N843" s="226"/>
      <c r="O843" s="226"/>
      <c r="P843" s="226"/>
      <c r="Q843" s="63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30.75" customHeight="1">
      <c r="A844" s="1"/>
      <c r="B844" s="109"/>
      <c r="C844" s="14"/>
      <c r="D844" s="14"/>
      <c r="E844" s="63"/>
      <c r="F844" s="63"/>
      <c r="G844" s="2"/>
      <c r="H844" s="224"/>
      <c r="I844" s="224"/>
      <c r="J844" s="224"/>
      <c r="K844" s="225"/>
      <c r="L844" s="225"/>
      <c r="M844" s="226"/>
      <c r="N844" s="226"/>
      <c r="O844" s="226"/>
      <c r="P844" s="226"/>
      <c r="Q844" s="63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30.75" customHeight="1">
      <c r="A845" s="1"/>
      <c r="B845" s="109"/>
      <c r="C845" s="14"/>
      <c r="D845" s="14"/>
      <c r="E845" s="63"/>
      <c r="F845" s="63"/>
      <c r="G845" s="2"/>
      <c r="H845" s="224"/>
      <c r="I845" s="224"/>
      <c r="J845" s="224"/>
      <c r="K845" s="225"/>
      <c r="L845" s="225"/>
      <c r="M845" s="226"/>
      <c r="N845" s="226"/>
      <c r="O845" s="226"/>
      <c r="P845" s="226"/>
      <c r="Q845" s="63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30.75" customHeight="1">
      <c r="A846" s="1"/>
      <c r="B846" s="109"/>
      <c r="C846" s="14"/>
      <c r="D846" s="14"/>
      <c r="E846" s="63"/>
      <c r="F846" s="63"/>
      <c r="G846" s="2"/>
      <c r="H846" s="224"/>
      <c r="I846" s="224"/>
      <c r="J846" s="224"/>
      <c r="K846" s="225"/>
      <c r="L846" s="225"/>
      <c r="M846" s="226"/>
      <c r="N846" s="226"/>
      <c r="O846" s="226"/>
      <c r="P846" s="226"/>
      <c r="Q846" s="63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30.75" customHeight="1">
      <c r="A847" s="1"/>
      <c r="B847" s="109"/>
      <c r="C847" s="14"/>
      <c r="D847" s="14"/>
      <c r="E847" s="63"/>
      <c r="F847" s="63"/>
      <c r="G847" s="2"/>
      <c r="H847" s="224"/>
      <c r="I847" s="224"/>
      <c r="J847" s="224"/>
      <c r="K847" s="225"/>
      <c r="L847" s="225"/>
      <c r="M847" s="226"/>
      <c r="N847" s="226"/>
      <c r="O847" s="226"/>
      <c r="P847" s="226"/>
      <c r="Q847" s="63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30.75" customHeight="1">
      <c r="A848" s="1"/>
      <c r="B848" s="109"/>
      <c r="C848" s="14"/>
      <c r="D848" s="14"/>
      <c r="E848" s="63"/>
      <c r="F848" s="63"/>
      <c r="G848" s="2"/>
      <c r="H848" s="224"/>
      <c r="I848" s="224"/>
      <c r="J848" s="224"/>
      <c r="K848" s="225"/>
      <c r="L848" s="225"/>
      <c r="M848" s="226"/>
      <c r="N848" s="226"/>
      <c r="O848" s="226"/>
      <c r="P848" s="226"/>
      <c r="Q848" s="63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30.75" customHeight="1">
      <c r="A849" s="1"/>
      <c r="B849" s="109"/>
      <c r="C849" s="14"/>
      <c r="D849" s="14"/>
      <c r="E849" s="63"/>
      <c r="F849" s="63"/>
      <c r="G849" s="2"/>
      <c r="H849" s="224"/>
      <c r="I849" s="224"/>
      <c r="J849" s="224"/>
      <c r="K849" s="225"/>
      <c r="L849" s="225"/>
      <c r="M849" s="226"/>
      <c r="N849" s="226"/>
      <c r="O849" s="226"/>
      <c r="P849" s="226"/>
      <c r="Q849" s="63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30.75" customHeight="1">
      <c r="A850" s="1"/>
      <c r="B850" s="109"/>
      <c r="C850" s="14"/>
      <c r="D850" s="14"/>
      <c r="E850" s="63"/>
      <c r="F850" s="63"/>
      <c r="G850" s="2"/>
      <c r="H850" s="224"/>
      <c r="I850" s="224"/>
      <c r="J850" s="224"/>
      <c r="K850" s="225"/>
      <c r="L850" s="225"/>
      <c r="M850" s="226"/>
      <c r="N850" s="226"/>
      <c r="O850" s="226"/>
      <c r="P850" s="226"/>
      <c r="Q850" s="63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30.75" customHeight="1">
      <c r="A851" s="1"/>
      <c r="B851" s="109"/>
      <c r="C851" s="14"/>
      <c r="D851" s="14"/>
      <c r="E851" s="63"/>
      <c r="F851" s="63"/>
      <c r="G851" s="2"/>
      <c r="H851" s="224"/>
      <c r="I851" s="224"/>
      <c r="J851" s="224"/>
      <c r="K851" s="225"/>
      <c r="L851" s="225"/>
      <c r="M851" s="226"/>
      <c r="N851" s="226"/>
      <c r="O851" s="226"/>
      <c r="P851" s="226"/>
      <c r="Q851" s="63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30.75" customHeight="1">
      <c r="A852" s="1"/>
      <c r="B852" s="109"/>
      <c r="C852" s="14"/>
      <c r="D852" s="14"/>
      <c r="E852" s="63"/>
      <c r="F852" s="63"/>
      <c r="G852" s="2"/>
      <c r="H852" s="224"/>
      <c r="I852" s="224"/>
      <c r="J852" s="224"/>
      <c r="K852" s="225"/>
      <c r="L852" s="225"/>
      <c r="M852" s="226"/>
      <c r="N852" s="226"/>
      <c r="O852" s="226"/>
      <c r="P852" s="226"/>
      <c r="Q852" s="63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30.75" customHeight="1">
      <c r="A853" s="1"/>
      <c r="B853" s="109"/>
      <c r="C853" s="14"/>
      <c r="D853" s="14"/>
      <c r="E853" s="63"/>
      <c r="F853" s="63"/>
      <c r="G853" s="2"/>
      <c r="H853" s="224"/>
      <c r="I853" s="224"/>
      <c r="J853" s="224"/>
      <c r="K853" s="225"/>
      <c r="L853" s="225"/>
      <c r="M853" s="226"/>
      <c r="N853" s="226"/>
      <c r="O853" s="226"/>
      <c r="P853" s="226"/>
      <c r="Q853" s="63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30.75" customHeight="1">
      <c r="A854" s="1"/>
      <c r="B854" s="109"/>
      <c r="C854" s="14"/>
      <c r="D854" s="14"/>
      <c r="E854" s="63"/>
      <c r="F854" s="63"/>
      <c r="G854" s="2"/>
      <c r="H854" s="224"/>
      <c r="I854" s="224"/>
      <c r="J854" s="224"/>
      <c r="K854" s="225"/>
      <c r="L854" s="225"/>
      <c r="M854" s="226"/>
      <c r="N854" s="226"/>
      <c r="O854" s="226"/>
      <c r="P854" s="226"/>
      <c r="Q854" s="63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30.75" customHeight="1">
      <c r="A855" s="1"/>
      <c r="B855" s="109"/>
      <c r="C855" s="14"/>
      <c r="D855" s="14"/>
      <c r="E855" s="63"/>
      <c r="F855" s="63"/>
      <c r="G855" s="2"/>
      <c r="H855" s="224"/>
      <c r="I855" s="224"/>
      <c r="J855" s="224"/>
      <c r="K855" s="225"/>
      <c r="L855" s="225"/>
      <c r="M855" s="226"/>
      <c r="N855" s="226"/>
      <c r="O855" s="226"/>
      <c r="P855" s="226"/>
      <c r="Q855" s="63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30.75" customHeight="1">
      <c r="A856" s="1"/>
      <c r="B856" s="109"/>
      <c r="C856" s="14"/>
      <c r="D856" s="14"/>
      <c r="E856" s="63"/>
      <c r="F856" s="63"/>
      <c r="G856" s="2"/>
      <c r="H856" s="224"/>
      <c r="I856" s="224"/>
      <c r="J856" s="224"/>
      <c r="K856" s="225"/>
      <c r="L856" s="225"/>
      <c r="M856" s="226"/>
      <c r="N856" s="226"/>
      <c r="O856" s="226"/>
      <c r="P856" s="226"/>
      <c r="Q856" s="63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30.75" customHeight="1">
      <c r="A857" s="1"/>
      <c r="B857" s="109"/>
      <c r="C857" s="14"/>
      <c r="D857" s="14"/>
      <c r="E857" s="63"/>
      <c r="F857" s="63"/>
      <c r="G857" s="2"/>
      <c r="H857" s="224"/>
      <c r="I857" s="224"/>
      <c r="J857" s="224"/>
      <c r="K857" s="225"/>
      <c r="L857" s="225"/>
      <c r="M857" s="226"/>
      <c r="N857" s="226"/>
      <c r="O857" s="226"/>
      <c r="P857" s="226"/>
      <c r="Q857" s="63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30.75" customHeight="1">
      <c r="A858" s="1"/>
      <c r="B858" s="109"/>
      <c r="C858" s="14"/>
      <c r="D858" s="14"/>
      <c r="E858" s="63"/>
      <c r="F858" s="63"/>
      <c r="G858" s="2"/>
      <c r="H858" s="224"/>
      <c r="I858" s="224"/>
      <c r="J858" s="224"/>
      <c r="K858" s="225"/>
      <c r="L858" s="225"/>
      <c r="M858" s="226"/>
      <c r="N858" s="226"/>
      <c r="O858" s="226"/>
      <c r="P858" s="226"/>
      <c r="Q858" s="63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30.75" customHeight="1">
      <c r="A859" s="1"/>
      <c r="B859" s="109"/>
      <c r="C859" s="14"/>
      <c r="D859" s="14"/>
      <c r="E859" s="63"/>
      <c r="F859" s="63"/>
      <c r="G859" s="2"/>
      <c r="H859" s="224"/>
      <c r="I859" s="224"/>
      <c r="J859" s="224"/>
      <c r="K859" s="225"/>
      <c r="L859" s="225"/>
      <c r="M859" s="226"/>
      <c r="N859" s="226"/>
      <c r="O859" s="226"/>
      <c r="P859" s="226"/>
      <c r="Q859" s="63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30.75" customHeight="1">
      <c r="A860" s="1"/>
      <c r="B860" s="109"/>
      <c r="C860" s="14"/>
      <c r="D860" s="14"/>
      <c r="E860" s="63"/>
      <c r="F860" s="63"/>
      <c r="G860" s="2"/>
      <c r="H860" s="224"/>
      <c r="I860" s="224"/>
      <c r="J860" s="224"/>
      <c r="K860" s="225"/>
      <c r="L860" s="225"/>
      <c r="M860" s="226"/>
      <c r="N860" s="226"/>
      <c r="O860" s="226"/>
      <c r="P860" s="226"/>
      <c r="Q860" s="63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30.75" customHeight="1">
      <c r="A861" s="1"/>
      <c r="B861" s="109"/>
      <c r="C861" s="14"/>
      <c r="D861" s="14"/>
      <c r="E861" s="63"/>
      <c r="F861" s="63"/>
      <c r="G861" s="2"/>
      <c r="H861" s="224"/>
      <c r="I861" s="224"/>
      <c r="J861" s="224"/>
      <c r="K861" s="225"/>
      <c r="L861" s="225"/>
      <c r="M861" s="226"/>
      <c r="N861" s="226"/>
      <c r="O861" s="226"/>
      <c r="P861" s="226"/>
      <c r="Q861" s="63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30.75" customHeight="1">
      <c r="A862" s="1"/>
      <c r="B862" s="109"/>
      <c r="C862" s="14"/>
      <c r="D862" s="14"/>
      <c r="E862" s="63"/>
      <c r="F862" s="63"/>
      <c r="G862" s="2"/>
      <c r="H862" s="224"/>
      <c r="I862" s="224"/>
      <c r="J862" s="224"/>
      <c r="K862" s="225"/>
      <c r="L862" s="225"/>
      <c r="M862" s="226"/>
      <c r="N862" s="226"/>
      <c r="O862" s="226"/>
      <c r="P862" s="226"/>
      <c r="Q862" s="63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30.75" customHeight="1">
      <c r="A863" s="1"/>
      <c r="B863" s="109"/>
      <c r="C863" s="14"/>
      <c r="D863" s="14"/>
      <c r="E863" s="63"/>
      <c r="F863" s="63"/>
      <c r="G863" s="2"/>
      <c r="H863" s="224"/>
      <c r="I863" s="224"/>
      <c r="J863" s="224"/>
      <c r="K863" s="225"/>
      <c r="L863" s="225"/>
      <c r="M863" s="226"/>
      <c r="N863" s="226"/>
      <c r="O863" s="226"/>
      <c r="P863" s="226"/>
      <c r="Q863" s="63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30.75" customHeight="1">
      <c r="A864" s="1"/>
      <c r="B864" s="109"/>
      <c r="C864" s="14"/>
      <c r="D864" s="14"/>
      <c r="E864" s="63"/>
      <c r="F864" s="63"/>
      <c r="G864" s="2"/>
      <c r="H864" s="224"/>
      <c r="I864" s="224"/>
      <c r="J864" s="224"/>
      <c r="K864" s="225"/>
      <c r="L864" s="225"/>
      <c r="M864" s="226"/>
      <c r="N864" s="226"/>
      <c r="O864" s="226"/>
      <c r="P864" s="226"/>
      <c r="Q864" s="63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30.75" customHeight="1">
      <c r="A865" s="1"/>
      <c r="B865" s="109"/>
      <c r="C865" s="14"/>
      <c r="D865" s="14"/>
      <c r="E865" s="63"/>
      <c r="F865" s="63"/>
      <c r="G865" s="2"/>
      <c r="H865" s="224"/>
      <c r="I865" s="224"/>
      <c r="J865" s="224"/>
      <c r="K865" s="225"/>
      <c r="L865" s="225"/>
      <c r="M865" s="226"/>
      <c r="N865" s="226"/>
      <c r="O865" s="226"/>
      <c r="P865" s="226"/>
      <c r="Q865" s="63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30.75" customHeight="1">
      <c r="A866" s="1"/>
      <c r="B866" s="109"/>
      <c r="C866" s="14"/>
      <c r="D866" s="14"/>
      <c r="E866" s="63"/>
      <c r="F866" s="63"/>
      <c r="G866" s="2"/>
      <c r="H866" s="224"/>
      <c r="I866" s="224"/>
      <c r="J866" s="224"/>
      <c r="K866" s="225"/>
      <c r="L866" s="225"/>
      <c r="M866" s="226"/>
      <c r="N866" s="226"/>
      <c r="O866" s="226"/>
      <c r="P866" s="226"/>
      <c r="Q866" s="63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30.75" customHeight="1">
      <c r="A867" s="1"/>
      <c r="B867" s="109"/>
      <c r="C867" s="14"/>
      <c r="D867" s="14"/>
      <c r="E867" s="63"/>
      <c r="F867" s="63"/>
      <c r="G867" s="2"/>
      <c r="H867" s="224"/>
      <c r="I867" s="224"/>
      <c r="J867" s="224"/>
      <c r="K867" s="225"/>
      <c r="L867" s="225"/>
      <c r="M867" s="226"/>
      <c r="N867" s="226"/>
      <c r="O867" s="226"/>
      <c r="P867" s="226"/>
      <c r="Q867" s="63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30.75" customHeight="1">
      <c r="A868" s="1"/>
      <c r="B868" s="109"/>
      <c r="C868" s="14"/>
      <c r="D868" s="14"/>
      <c r="E868" s="63"/>
      <c r="F868" s="63"/>
      <c r="G868" s="2"/>
      <c r="H868" s="224"/>
      <c r="I868" s="224"/>
      <c r="J868" s="224"/>
      <c r="K868" s="225"/>
      <c r="L868" s="225"/>
      <c r="M868" s="226"/>
      <c r="N868" s="226"/>
      <c r="O868" s="226"/>
      <c r="P868" s="226"/>
      <c r="Q868" s="63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30.75" customHeight="1">
      <c r="A869" s="1"/>
      <c r="B869" s="109"/>
      <c r="C869" s="14"/>
      <c r="D869" s="14"/>
      <c r="E869" s="63"/>
      <c r="F869" s="63"/>
      <c r="G869" s="2"/>
      <c r="H869" s="224"/>
      <c r="I869" s="224"/>
      <c r="J869" s="224"/>
      <c r="K869" s="225"/>
      <c r="L869" s="225"/>
      <c r="M869" s="226"/>
      <c r="N869" s="226"/>
      <c r="O869" s="226"/>
      <c r="P869" s="226"/>
      <c r="Q869" s="63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30.75" customHeight="1">
      <c r="A870" s="1"/>
      <c r="B870" s="109"/>
      <c r="C870" s="14"/>
      <c r="D870" s="14"/>
      <c r="E870" s="63"/>
      <c r="F870" s="63"/>
      <c r="G870" s="2"/>
      <c r="H870" s="224"/>
      <c r="I870" s="224"/>
      <c r="J870" s="224"/>
      <c r="K870" s="225"/>
      <c r="L870" s="225"/>
      <c r="M870" s="226"/>
      <c r="N870" s="226"/>
      <c r="O870" s="226"/>
      <c r="P870" s="226"/>
      <c r="Q870" s="63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30.75" customHeight="1">
      <c r="A871" s="1"/>
      <c r="B871" s="109"/>
      <c r="C871" s="14"/>
      <c r="D871" s="14"/>
      <c r="E871" s="63"/>
      <c r="F871" s="63"/>
      <c r="G871" s="2"/>
      <c r="H871" s="224"/>
      <c r="I871" s="224"/>
      <c r="J871" s="224"/>
      <c r="K871" s="225"/>
      <c r="L871" s="225"/>
      <c r="M871" s="226"/>
      <c r="N871" s="226"/>
      <c r="O871" s="226"/>
      <c r="P871" s="226"/>
      <c r="Q871" s="63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30.75" customHeight="1">
      <c r="A872" s="1"/>
      <c r="B872" s="109"/>
      <c r="C872" s="14"/>
      <c r="D872" s="14"/>
      <c r="E872" s="63"/>
      <c r="F872" s="63"/>
      <c r="G872" s="2"/>
      <c r="H872" s="224"/>
      <c r="I872" s="224"/>
      <c r="J872" s="224"/>
      <c r="K872" s="225"/>
      <c r="L872" s="225"/>
      <c r="M872" s="226"/>
      <c r="N872" s="226"/>
      <c r="O872" s="226"/>
      <c r="P872" s="226"/>
      <c r="Q872" s="63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30.75" customHeight="1">
      <c r="A873" s="1"/>
      <c r="B873" s="109"/>
      <c r="C873" s="14"/>
      <c r="D873" s="14"/>
      <c r="E873" s="63"/>
      <c r="F873" s="63"/>
      <c r="G873" s="2"/>
      <c r="H873" s="224"/>
      <c r="I873" s="224"/>
      <c r="J873" s="224"/>
      <c r="K873" s="225"/>
      <c r="L873" s="225"/>
      <c r="M873" s="226"/>
      <c r="N873" s="226"/>
      <c r="O873" s="226"/>
      <c r="P873" s="226"/>
      <c r="Q873" s="63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30.75" customHeight="1">
      <c r="A874" s="1"/>
      <c r="B874" s="109"/>
      <c r="C874" s="14"/>
      <c r="D874" s="14"/>
      <c r="E874" s="63"/>
      <c r="F874" s="63"/>
      <c r="G874" s="2"/>
      <c r="H874" s="224"/>
      <c r="I874" s="224"/>
      <c r="J874" s="224"/>
      <c r="K874" s="225"/>
      <c r="L874" s="225"/>
      <c r="M874" s="226"/>
      <c r="N874" s="226"/>
      <c r="O874" s="226"/>
      <c r="P874" s="226"/>
      <c r="Q874" s="63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30.75" customHeight="1">
      <c r="A875" s="1"/>
      <c r="B875" s="109"/>
      <c r="C875" s="14"/>
      <c r="D875" s="14"/>
      <c r="E875" s="63"/>
      <c r="F875" s="63"/>
      <c r="G875" s="2"/>
      <c r="H875" s="224"/>
      <c r="I875" s="224"/>
      <c r="J875" s="224"/>
      <c r="K875" s="225"/>
      <c r="L875" s="225"/>
      <c r="M875" s="226"/>
      <c r="N875" s="226"/>
      <c r="O875" s="226"/>
      <c r="P875" s="226"/>
      <c r="Q875" s="63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30.75" customHeight="1">
      <c r="A876" s="1"/>
      <c r="B876" s="109"/>
      <c r="C876" s="14"/>
      <c r="D876" s="14"/>
      <c r="E876" s="63"/>
      <c r="F876" s="63"/>
      <c r="G876" s="2"/>
      <c r="H876" s="224"/>
      <c r="I876" s="224"/>
      <c r="J876" s="224"/>
      <c r="K876" s="225"/>
      <c r="L876" s="225"/>
      <c r="M876" s="226"/>
      <c r="N876" s="226"/>
      <c r="O876" s="226"/>
      <c r="P876" s="226"/>
      <c r="Q876" s="63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30.75" customHeight="1">
      <c r="A877" s="1"/>
      <c r="B877" s="109"/>
      <c r="C877" s="14"/>
      <c r="D877" s="14"/>
      <c r="E877" s="63"/>
      <c r="F877" s="63"/>
      <c r="G877" s="2"/>
      <c r="H877" s="224"/>
      <c r="I877" s="224"/>
      <c r="J877" s="224"/>
      <c r="K877" s="225"/>
      <c r="L877" s="225"/>
      <c r="M877" s="226"/>
      <c r="N877" s="226"/>
      <c r="O877" s="226"/>
      <c r="P877" s="226"/>
      <c r="Q877" s="63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30.75" customHeight="1">
      <c r="A878" s="1"/>
      <c r="B878" s="109"/>
      <c r="C878" s="14"/>
      <c r="D878" s="14"/>
      <c r="E878" s="63"/>
      <c r="F878" s="63"/>
      <c r="G878" s="2"/>
      <c r="H878" s="224"/>
      <c r="I878" s="224"/>
      <c r="J878" s="224"/>
      <c r="K878" s="225"/>
      <c r="L878" s="225"/>
      <c r="M878" s="226"/>
      <c r="N878" s="226"/>
      <c r="O878" s="226"/>
      <c r="P878" s="226"/>
      <c r="Q878" s="63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30.75" customHeight="1">
      <c r="A879" s="1"/>
      <c r="B879" s="109"/>
      <c r="C879" s="14"/>
      <c r="D879" s="14"/>
      <c r="E879" s="63"/>
      <c r="F879" s="63"/>
      <c r="G879" s="2"/>
      <c r="H879" s="224"/>
      <c r="I879" s="224"/>
      <c r="J879" s="224"/>
      <c r="K879" s="225"/>
      <c r="L879" s="225"/>
      <c r="M879" s="226"/>
      <c r="N879" s="226"/>
      <c r="O879" s="226"/>
      <c r="P879" s="226"/>
      <c r="Q879" s="63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30.75" customHeight="1">
      <c r="A880" s="1"/>
      <c r="B880" s="109"/>
      <c r="C880" s="14"/>
      <c r="D880" s="14"/>
      <c r="E880" s="63"/>
      <c r="F880" s="63"/>
      <c r="G880" s="2"/>
      <c r="H880" s="224"/>
      <c r="I880" s="224"/>
      <c r="J880" s="224"/>
      <c r="K880" s="225"/>
      <c r="L880" s="225"/>
      <c r="M880" s="226"/>
      <c r="N880" s="226"/>
      <c r="O880" s="226"/>
      <c r="P880" s="226"/>
      <c r="Q880" s="63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30.75" customHeight="1">
      <c r="A881" s="1"/>
      <c r="B881" s="109"/>
      <c r="C881" s="14"/>
      <c r="D881" s="14"/>
      <c r="E881" s="63"/>
      <c r="F881" s="63"/>
      <c r="G881" s="2"/>
      <c r="H881" s="224"/>
      <c r="I881" s="224"/>
      <c r="J881" s="224"/>
      <c r="K881" s="225"/>
      <c r="L881" s="225"/>
      <c r="M881" s="226"/>
      <c r="N881" s="226"/>
      <c r="O881" s="226"/>
      <c r="P881" s="226"/>
      <c r="Q881" s="63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30.75" customHeight="1">
      <c r="A882" s="1"/>
      <c r="B882" s="109"/>
      <c r="C882" s="14"/>
      <c r="D882" s="14"/>
      <c r="E882" s="63"/>
      <c r="F882" s="63"/>
      <c r="G882" s="2"/>
      <c r="H882" s="224"/>
      <c r="I882" s="224"/>
      <c r="J882" s="224"/>
      <c r="K882" s="225"/>
      <c r="L882" s="225"/>
      <c r="M882" s="226"/>
      <c r="N882" s="226"/>
      <c r="O882" s="226"/>
      <c r="P882" s="226"/>
      <c r="Q882" s="63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30.75" customHeight="1">
      <c r="A883" s="1"/>
      <c r="B883" s="109"/>
      <c r="C883" s="14"/>
      <c r="D883" s="14"/>
      <c r="E883" s="63"/>
      <c r="F883" s="63"/>
      <c r="G883" s="2"/>
      <c r="H883" s="224"/>
      <c r="I883" s="224"/>
      <c r="J883" s="224"/>
      <c r="K883" s="225"/>
      <c r="L883" s="225"/>
      <c r="M883" s="226"/>
      <c r="N883" s="226"/>
      <c r="O883" s="226"/>
      <c r="P883" s="226"/>
      <c r="Q883" s="63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30.75" customHeight="1">
      <c r="A884" s="1"/>
      <c r="B884" s="109"/>
      <c r="C884" s="14"/>
      <c r="D884" s="14"/>
      <c r="E884" s="63"/>
      <c r="F884" s="63"/>
      <c r="G884" s="2"/>
      <c r="H884" s="224"/>
      <c r="I884" s="224"/>
      <c r="J884" s="224"/>
      <c r="K884" s="225"/>
      <c r="L884" s="225"/>
      <c r="M884" s="226"/>
      <c r="N884" s="226"/>
      <c r="O884" s="226"/>
      <c r="P884" s="226"/>
      <c r="Q884" s="63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30.75" customHeight="1">
      <c r="A885" s="1"/>
      <c r="B885" s="109"/>
      <c r="C885" s="14"/>
      <c r="D885" s="14"/>
      <c r="E885" s="63"/>
      <c r="F885" s="63"/>
      <c r="G885" s="2"/>
      <c r="H885" s="224"/>
      <c r="I885" s="224"/>
      <c r="J885" s="224"/>
      <c r="K885" s="225"/>
      <c r="L885" s="225"/>
      <c r="M885" s="226"/>
      <c r="N885" s="226"/>
      <c r="O885" s="226"/>
      <c r="P885" s="226"/>
      <c r="Q885" s="63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30.75" customHeight="1">
      <c r="A886" s="1"/>
      <c r="B886" s="109"/>
      <c r="C886" s="14"/>
      <c r="D886" s="14"/>
      <c r="E886" s="63"/>
      <c r="F886" s="63"/>
      <c r="G886" s="2"/>
      <c r="H886" s="224"/>
      <c r="I886" s="224"/>
      <c r="J886" s="224"/>
      <c r="K886" s="225"/>
      <c r="L886" s="225"/>
      <c r="M886" s="226"/>
      <c r="N886" s="226"/>
      <c r="O886" s="226"/>
      <c r="P886" s="226"/>
      <c r="Q886" s="63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30.75" customHeight="1">
      <c r="A887" s="1"/>
      <c r="B887" s="109"/>
      <c r="C887" s="14"/>
      <c r="D887" s="14"/>
      <c r="E887" s="63"/>
      <c r="F887" s="63"/>
      <c r="G887" s="2"/>
      <c r="H887" s="224"/>
      <c r="I887" s="224"/>
      <c r="J887" s="224"/>
      <c r="K887" s="225"/>
      <c r="L887" s="225"/>
      <c r="M887" s="226"/>
      <c r="N887" s="226"/>
      <c r="O887" s="226"/>
      <c r="P887" s="226"/>
      <c r="Q887" s="63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30.75" customHeight="1">
      <c r="A888" s="1"/>
      <c r="B888" s="109"/>
      <c r="C888" s="14"/>
      <c r="D888" s="14"/>
      <c r="E888" s="63"/>
      <c r="F888" s="63"/>
      <c r="G888" s="2"/>
      <c r="H888" s="224"/>
      <c r="I888" s="224"/>
      <c r="J888" s="224"/>
      <c r="K888" s="225"/>
      <c r="L888" s="225"/>
      <c r="M888" s="226"/>
      <c r="N888" s="226"/>
      <c r="O888" s="226"/>
      <c r="P888" s="226"/>
      <c r="Q888" s="63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30.75" customHeight="1">
      <c r="A889" s="1"/>
      <c r="B889" s="109"/>
      <c r="C889" s="14"/>
      <c r="D889" s="14"/>
      <c r="E889" s="63"/>
      <c r="F889" s="63"/>
      <c r="G889" s="2"/>
      <c r="H889" s="224"/>
      <c r="I889" s="224"/>
      <c r="J889" s="224"/>
      <c r="K889" s="225"/>
      <c r="L889" s="225"/>
      <c r="M889" s="226"/>
      <c r="N889" s="226"/>
      <c r="O889" s="226"/>
      <c r="P889" s="226"/>
      <c r="Q889" s="63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30.75" customHeight="1">
      <c r="A890" s="1"/>
      <c r="B890" s="109"/>
      <c r="C890" s="14"/>
      <c r="D890" s="14"/>
      <c r="E890" s="63"/>
      <c r="F890" s="63"/>
      <c r="G890" s="2"/>
      <c r="H890" s="224"/>
      <c r="I890" s="224"/>
      <c r="J890" s="224"/>
      <c r="K890" s="225"/>
      <c r="L890" s="225"/>
      <c r="M890" s="226"/>
      <c r="N890" s="226"/>
      <c r="O890" s="226"/>
      <c r="P890" s="226"/>
      <c r="Q890" s="63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30.75" customHeight="1">
      <c r="A891" s="1"/>
      <c r="B891" s="109"/>
      <c r="C891" s="14"/>
      <c r="D891" s="14"/>
      <c r="E891" s="63"/>
      <c r="F891" s="63"/>
      <c r="G891" s="2"/>
      <c r="H891" s="224"/>
      <c r="I891" s="224"/>
      <c r="J891" s="224"/>
      <c r="K891" s="225"/>
      <c r="L891" s="225"/>
      <c r="M891" s="226"/>
      <c r="N891" s="226"/>
      <c r="O891" s="226"/>
      <c r="P891" s="226"/>
      <c r="Q891" s="63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30.75" customHeight="1">
      <c r="A892" s="1"/>
      <c r="B892" s="109"/>
      <c r="C892" s="14"/>
      <c r="D892" s="14"/>
      <c r="E892" s="63"/>
      <c r="F892" s="63"/>
      <c r="G892" s="2"/>
      <c r="H892" s="224"/>
      <c r="I892" s="224"/>
      <c r="J892" s="224"/>
      <c r="K892" s="225"/>
      <c r="L892" s="225"/>
      <c r="M892" s="226"/>
      <c r="N892" s="226"/>
      <c r="O892" s="226"/>
      <c r="P892" s="226"/>
      <c r="Q892" s="63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30.75" customHeight="1">
      <c r="A893" s="1"/>
      <c r="B893" s="109"/>
      <c r="C893" s="14"/>
      <c r="D893" s="14"/>
      <c r="E893" s="63"/>
      <c r="F893" s="63"/>
      <c r="G893" s="2"/>
      <c r="H893" s="224"/>
      <c r="I893" s="224"/>
      <c r="J893" s="224"/>
      <c r="K893" s="225"/>
      <c r="L893" s="225"/>
      <c r="M893" s="226"/>
      <c r="N893" s="226"/>
      <c r="O893" s="226"/>
      <c r="P893" s="226"/>
      <c r="Q893" s="63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30.75" customHeight="1">
      <c r="A894" s="1"/>
      <c r="B894" s="109"/>
      <c r="C894" s="14"/>
      <c r="D894" s="14"/>
      <c r="E894" s="63"/>
      <c r="F894" s="63"/>
      <c r="G894" s="2"/>
      <c r="H894" s="224"/>
      <c r="I894" s="224"/>
      <c r="J894" s="224"/>
      <c r="K894" s="225"/>
      <c r="L894" s="225"/>
      <c r="M894" s="226"/>
      <c r="N894" s="226"/>
      <c r="O894" s="226"/>
      <c r="P894" s="226"/>
      <c r="Q894" s="63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30.75" customHeight="1">
      <c r="A895" s="1"/>
      <c r="B895" s="109"/>
      <c r="C895" s="14"/>
      <c r="D895" s="14"/>
      <c r="E895" s="63"/>
      <c r="F895" s="63"/>
      <c r="G895" s="2"/>
      <c r="H895" s="224"/>
      <c r="I895" s="224"/>
      <c r="J895" s="224"/>
      <c r="K895" s="225"/>
      <c r="L895" s="225"/>
      <c r="M895" s="226"/>
      <c r="N895" s="226"/>
      <c r="O895" s="226"/>
      <c r="P895" s="226"/>
      <c r="Q895" s="63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30.75" customHeight="1">
      <c r="A896" s="1"/>
      <c r="B896" s="109"/>
      <c r="C896" s="14"/>
      <c r="D896" s="14"/>
      <c r="E896" s="63"/>
      <c r="F896" s="63"/>
      <c r="G896" s="2"/>
      <c r="H896" s="224"/>
      <c r="I896" s="224"/>
      <c r="J896" s="224"/>
      <c r="K896" s="225"/>
      <c r="L896" s="225"/>
      <c r="M896" s="226"/>
      <c r="N896" s="226"/>
      <c r="O896" s="226"/>
      <c r="P896" s="226"/>
      <c r="Q896" s="63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30.75" customHeight="1">
      <c r="A897" s="1"/>
      <c r="B897" s="109"/>
      <c r="C897" s="14"/>
      <c r="D897" s="14"/>
      <c r="E897" s="63"/>
      <c r="F897" s="63"/>
      <c r="G897" s="2"/>
      <c r="H897" s="224"/>
      <c r="I897" s="224"/>
      <c r="J897" s="224"/>
      <c r="K897" s="225"/>
      <c r="L897" s="225"/>
      <c r="M897" s="226"/>
      <c r="N897" s="226"/>
      <c r="O897" s="226"/>
      <c r="P897" s="226"/>
      <c r="Q897" s="63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30.75" customHeight="1">
      <c r="A898" s="1"/>
      <c r="B898" s="109"/>
      <c r="C898" s="14"/>
      <c r="D898" s="14"/>
      <c r="E898" s="63"/>
      <c r="F898" s="63"/>
      <c r="G898" s="2"/>
      <c r="H898" s="224"/>
      <c r="I898" s="224"/>
      <c r="J898" s="224"/>
      <c r="K898" s="225"/>
      <c r="L898" s="225"/>
      <c r="M898" s="226"/>
      <c r="N898" s="226"/>
      <c r="O898" s="226"/>
      <c r="P898" s="226"/>
      <c r="Q898" s="63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30.75" customHeight="1">
      <c r="A899" s="1"/>
      <c r="B899" s="109"/>
      <c r="C899" s="14"/>
      <c r="D899" s="14"/>
      <c r="E899" s="63"/>
      <c r="F899" s="63"/>
      <c r="G899" s="2"/>
      <c r="H899" s="224"/>
      <c r="I899" s="224"/>
      <c r="J899" s="224"/>
      <c r="K899" s="225"/>
      <c r="L899" s="225"/>
      <c r="M899" s="226"/>
      <c r="N899" s="226"/>
      <c r="O899" s="226"/>
      <c r="P899" s="226"/>
      <c r="Q899" s="63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30.75" customHeight="1">
      <c r="A900" s="1"/>
      <c r="B900" s="109"/>
      <c r="C900" s="14"/>
      <c r="D900" s="14"/>
      <c r="E900" s="63"/>
      <c r="F900" s="63"/>
      <c r="G900" s="2"/>
      <c r="H900" s="224"/>
      <c r="I900" s="224"/>
      <c r="J900" s="224"/>
      <c r="K900" s="225"/>
      <c r="L900" s="225"/>
      <c r="M900" s="226"/>
      <c r="N900" s="226"/>
      <c r="O900" s="226"/>
      <c r="P900" s="226"/>
      <c r="Q900" s="63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30.75" customHeight="1">
      <c r="A901" s="1"/>
      <c r="B901" s="109"/>
      <c r="C901" s="14"/>
      <c r="D901" s="14"/>
      <c r="E901" s="63"/>
      <c r="F901" s="63"/>
      <c r="G901" s="2"/>
      <c r="H901" s="224"/>
      <c r="I901" s="224"/>
      <c r="J901" s="224"/>
      <c r="K901" s="225"/>
      <c r="L901" s="225"/>
      <c r="M901" s="226"/>
      <c r="N901" s="226"/>
      <c r="O901" s="226"/>
      <c r="P901" s="226"/>
      <c r="Q901" s="63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30.75" customHeight="1">
      <c r="A902" s="1"/>
      <c r="B902" s="109"/>
      <c r="C902" s="14"/>
      <c r="D902" s="14"/>
      <c r="E902" s="63"/>
      <c r="F902" s="63"/>
      <c r="G902" s="2"/>
      <c r="H902" s="224"/>
      <c r="I902" s="224"/>
      <c r="J902" s="224"/>
      <c r="K902" s="225"/>
      <c r="L902" s="225"/>
      <c r="M902" s="226"/>
      <c r="N902" s="226"/>
      <c r="O902" s="226"/>
      <c r="P902" s="226"/>
      <c r="Q902" s="63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30.75" customHeight="1">
      <c r="A903" s="1"/>
      <c r="B903" s="109"/>
      <c r="C903" s="14"/>
      <c r="D903" s="14"/>
      <c r="E903" s="63"/>
      <c r="F903" s="63"/>
      <c r="G903" s="2"/>
      <c r="H903" s="224"/>
      <c r="I903" s="224"/>
      <c r="J903" s="224"/>
      <c r="K903" s="225"/>
      <c r="L903" s="225"/>
      <c r="M903" s="226"/>
      <c r="N903" s="226"/>
      <c r="O903" s="226"/>
      <c r="P903" s="226"/>
      <c r="Q903" s="63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30.75" customHeight="1">
      <c r="A904" s="1"/>
      <c r="B904" s="109"/>
      <c r="C904" s="14"/>
      <c r="D904" s="14"/>
      <c r="E904" s="63"/>
      <c r="F904" s="63"/>
      <c r="G904" s="2"/>
      <c r="H904" s="224"/>
      <c r="I904" s="224"/>
      <c r="J904" s="224"/>
      <c r="K904" s="225"/>
      <c r="L904" s="225"/>
      <c r="M904" s="226"/>
      <c r="N904" s="226"/>
      <c r="O904" s="226"/>
      <c r="P904" s="226"/>
      <c r="Q904" s="63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30.75" customHeight="1">
      <c r="A905" s="1"/>
      <c r="B905" s="109"/>
      <c r="C905" s="14"/>
      <c r="D905" s="14"/>
      <c r="E905" s="63"/>
      <c r="F905" s="63"/>
      <c r="G905" s="2"/>
      <c r="H905" s="224"/>
      <c r="I905" s="224"/>
      <c r="J905" s="224"/>
      <c r="K905" s="225"/>
      <c r="L905" s="225"/>
      <c r="M905" s="226"/>
      <c r="N905" s="226"/>
      <c r="O905" s="226"/>
      <c r="P905" s="226"/>
      <c r="Q905" s="63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30.75" customHeight="1">
      <c r="A906" s="1"/>
      <c r="B906" s="109"/>
      <c r="C906" s="14"/>
      <c r="D906" s="14"/>
      <c r="E906" s="63"/>
      <c r="F906" s="63"/>
      <c r="G906" s="2"/>
      <c r="H906" s="224"/>
      <c r="I906" s="224"/>
      <c r="J906" s="224"/>
      <c r="K906" s="225"/>
      <c r="L906" s="225"/>
      <c r="M906" s="226"/>
      <c r="N906" s="226"/>
      <c r="O906" s="226"/>
      <c r="P906" s="226"/>
      <c r="Q906" s="63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30.75" customHeight="1">
      <c r="A907" s="1"/>
      <c r="B907" s="109"/>
      <c r="C907" s="14"/>
      <c r="D907" s="14"/>
      <c r="E907" s="63"/>
      <c r="F907" s="63"/>
      <c r="G907" s="2"/>
      <c r="H907" s="224"/>
      <c r="I907" s="224"/>
      <c r="J907" s="224"/>
      <c r="K907" s="225"/>
      <c r="L907" s="225"/>
      <c r="M907" s="226"/>
      <c r="N907" s="226"/>
      <c r="O907" s="226"/>
      <c r="P907" s="226"/>
      <c r="Q907" s="63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30.75" customHeight="1">
      <c r="A908" s="1"/>
      <c r="B908" s="109"/>
      <c r="C908" s="14"/>
      <c r="D908" s="14"/>
      <c r="E908" s="63"/>
      <c r="F908" s="63"/>
      <c r="G908" s="2"/>
      <c r="H908" s="224"/>
      <c r="I908" s="224"/>
      <c r="J908" s="224"/>
      <c r="K908" s="225"/>
      <c r="L908" s="225"/>
      <c r="M908" s="226"/>
      <c r="N908" s="226"/>
      <c r="O908" s="226"/>
      <c r="P908" s="226"/>
      <c r="Q908" s="63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30.75" customHeight="1">
      <c r="A909" s="1"/>
      <c r="B909" s="109"/>
      <c r="C909" s="14"/>
      <c r="D909" s="14"/>
      <c r="E909" s="63"/>
      <c r="F909" s="63"/>
      <c r="G909" s="2"/>
      <c r="H909" s="224"/>
      <c r="I909" s="224"/>
      <c r="J909" s="224"/>
      <c r="K909" s="225"/>
      <c r="L909" s="225"/>
      <c r="M909" s="226"/>
      <c r="N909" s="226"/>
      <c r="O909" s="226"/>
      <c r="P909" s="226"/>
      <c r="Q909" s="63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30.75" customHeight="1">
      <c r="A910" s="1"/>
      <c r="B910" s="109"/>
      <c r="C910" s="14"/>
      <c r="D910" s="14"/>
      <c r="E910" s="63"/>
      <c r="F910" s="63"/>
      <c r="G910" s="2"/>
      <c r="H910" s="224"/>
      <c r="I910" s="224"/>
      <c r="J910" s="224"/>
      <c r="K910" s="225"/>
      <c r="L910" s="225"/>
      <c r="M910" s="226"/>
      <c r="N910" s="226"/>
      <c r="O910" s="226"/>
      <c r="P910" s="226"/>
      <c r="Q910" s="63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30.75" customHeight="1">
      <c r="A911" s="1"/>
      <c r="B911" s="109"/>
      <c r="C911" s="14"/>
      <c r="D911" s="14"/>
      <c r="E911" s="63"/>
      <c r="F911" s="63"/>
      <c r="G911" s="2"/>
      <c r="H911" s="224"/>
      <c r="I911" s="224"/>
      <c r="J911" s="224"/>
      <c r="K911" s="225"/>
      <c r="L911" s="225"/>
      <c r="M911" s="226"/>
      <c r="N911" s="226"/>
      <c r="O911" s="226"/>
      <c r="P911" s="226"/>
      <c r="Q911" s="63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30.75" customHeight="1">
      <c r="A912" s="1"/>
      <c r="B912" s="109"/>
      <c r="C912" s="14"/>
      <c r="D912" s="14"/>
      <c r="E912" s="63"/>
      <c r="F912" s="63"/>
      <c r="G912" s="2"/>
      <c r="H912" s="224"/>
      <c r="I912" s="224"/>
      <c r="J912" s="224"/>
      <c r="K912" s="225"/>
      <c r="L912" s="225"/>
      <c r="M912" s="226"/>
      <c r="N912" s="226"/>
      <c r="O912" s="226"/>
      <c r="P912" s="226"/>
      <c r="Q912" s="63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30.75" customHeight="1">
      <c r="A913" s="1"/>
      <c r="B913" s="109"/>
      <c r="C913" s="14"/>
      <c r="D913" s="14"/>
      <c r="E913" s="63"/>
      <c r="F913" s="63"/>
      <c r="G913" s="2"/>
      <c r="H913" s="224"/>
      <c r="I913" s="224"/>
      <c r="J913" s="224"/>
      <c r="K913" s="225"/>
      <c r="L913" s="225"/>
      <c r="M913" s="226"/>
      <c r="N913" s="226"/>
      <c r="O913" s="226"/>
      <c r="P913" s="226"/>
      <c r="Q913" s="63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30.75" customHeight="1">
      <c r="A914" s="1"/>
      <c r="B914" s="109"/>
      <c r="C914" s="14"/>
      <c r="D914" s="14"/>
      <c r="E914" s="63"/>
      <c r="F914" s="63"/>
      <c r="G914" s="2"/>
      <c r="H914" s="224"/>
      <c r="I914" s="224"/>
      <c r="J914" s="224"/>
      <c r="K914" s="225"/>
      <c r="L914" s="225"/>
      <c r="M914" s="226"/>
      <c r="N914" s="226"/>
      <c r="O914" s="226"/>
      <c r="P914" s="226"/>
      <c r="Q914" s="63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30.75" customHeight="1">
      <c r="A915" s="1"/>
      <c r="B915" s="109"/>
      <c r="C915" s="14"/>
      <c r="D915" s="14"/>
      <c r="E915" s="63"/>
      <c r="F915" s="63"/>
      <c r="G915" s="2"/>
      <c r="H915" s="224"/>
      <c r="I915" s="224"/>
      <c r="J915" s="224"/>
      <c r="K915" s="225"/>
      <c r="L915" s="225"/>
      <c r="M915" s="226"/>
      <c r="N915" s="226"/>
      <c r="O915" s="226"/>
      <c r="P915" s="226"/>
      <c r="Q915" s="63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30.75" customHeight="1">
      <c r="A916" s="1"/>
      <c r="B916" s="109"/>
      <c r="C916" s="14"/>
      <c r="D916" s="14"/>
      <c r="E916" s="63"/>
      <c r="F916" s="63"/>
      <c r="G916" s="2"/>
      <c r="H916" s="224"/>
      <c r="I916" s="224"/>
      <c r="J916" s="224"/>
      <c r="K916" s="225"/>
      <c r="L916" s="225"/>
      <c r="M916" s="226"/>
      <c r="N916" s="226"/>
      <c r="O916" s="226"/>
      <c r="P916" s="226"/>
      <c r="Q916" s="63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30.75" customHeight="1">
      <c r="A917" s="1"/>
      <c r="B917" s="109"/>
      <c r="C917" s="14"/>
      <c r="D917" s="14"/>
      <c r="E917" s="63"/>
      <c r="F917" s="63"/>
      <c r="G917" s="2"/>
      <c r="H917" s="224"/>
      <c r="I917" s="224"/>
      <c r="J917" s="224"/>
      <c r="K917" s="225"/>
      <c r="L917" s="225"/>
      <c r="M917" s="226"/>
      <c r="N917" s="226"/>
      <c r="O917" s="226"/>
      <c r="P917" s="226"/>
      <c r="Q917" s="63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30.75" customHeight="1">
      <c r="A918" s="1"/>
      <c r="B918" s="109"/>
      <c r="C918" s="14"/>
      <c r="D918" s="14"/>
      <c r="E918" s="63"/>
      <c r="F918" s="63"/>
      <c r="G918" s="2"/>
      <c r="H918" s="224"/>
      <c r="I918" s="224"/>
      <c r="J918" s="224"/>
      <c r="K918" s="225"/>
      <c r="L918" s="225"/>
      <c r="M918" s="226"/>
      <c r="N918" s="226"/>
      <c r="O918" s="226"/>
      <c r="P918" s="226"/>
      <c r="Q918" s="63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30.75" customHeight="1">
      <c r="A919" s="1"/>
      <c r="B919" s="109"/>
      <c r="C919" s="14"/>
      <c r="D919" s="14"/>
      <c r="E919" s="63"/>
      <c r="F919" s="63"/>
      <c r="G919" s="2"/>
      <c r="H919" s="224"/>
      <c r="I919" s="224"/>
      <c r="J919" s="224"/>
      <c r="K919" s="225"/>
      <c r="L919" s="225"/>
      <c r="M919" s="226"/>
      <c r="N919" s="226"/>
      <c r="O919" s="226"/>
      <c r="P919" s="226"/>
      <c r="Q919" s="63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30.75" customHeight="1">
      <c r="A920" s="1"/>
      <c r="B920" s="109"/>
      <c r="C920" s="14"/>
      <c r="D920" s="14"/>
      <c r="E920" s="63"/>
      <c r="F920" s="63"/>
      <c r="G920" s="2"/>
      <c r="H920" s="224"/>
      <c r="I920" s="224"/>
      <c r="J920" s="224"/>
      <c r="K920" s="225"/>
      <c r="L920" s="225"/>
      <c r="M920" s="226"/>
      <c r="N920" s="226"/>
      <c r="O920" s="226"/>
      <c r="P920" s="226"/>
      <c r="Q920" s="63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30.75" customHeight="1">
      <c r="A921" s="1"/>
      <c r="B921" s="109"/>
      <c r="C921" s="14"/>
      <c r="D921" s="14"/>
      <c r="E921" s="63"/>
      <c r="F921" s="63"/>
      <c r="G921" s="2"/>
      <c r="H921" s="224"/>
      <c r="I921" s="224"/>
      <c r="J921" s="224"/>
      <c r="K921" s="225"/>
      <c r="L921" s="225"/>
      <c r="M921" s="226"/>
      <c r="N921" s="226"/>
      <c r="O921" s="226"/>
      <c r="P921" s="226"/>
      <c r="Q921" s="63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30.75" customHeight="1">
      <c r="A922" s="1"/>
      <c r="B922" s="109"/>
      <c r="C922" s="14"/>
      <c r="D922" s="14"/>
      <c r="E922" s="63"/>
      <c r="F922" s="63"/>
      <c r="G922" s="2"/>
      <c r="H922" s="224"/>
      <c r="I922" s="224"/>
      <c r="J922" s="224"/>
      <c r="K922" s="225"/>
      <c r="L922" s="225"/>
      <c r="M922" s="226"/>
      <c r="N922" s="226"/>
      <c r="O922" s="226"/>
      <c r="P922" s="226"/>
      <c r="Q922" s="63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30.75" customHeight="1">
      <c r="A923" s="1"/>
      <c r="B923" s="109"/>
      <c r="C923" s="14"/>
      <c r="D923" s="14"/>
      <c r="E923" s="63"/>
      <c r="F923" s="63"/>
      <c r="G923" s="2"/>
      <c r="H923" s="224"/>
      <c r="I923" s="224"/>
      <c r="J923" s="224"/>
      <c r="K923" s="225"/>
      <c r="L923" s="225"/>
      <c r="M923" s="226"/>
      <c r="N923" s="226"/>
      <c r="O923" s="226"/>
      <c r="P923" s="226"/>
      <c r="Q923" s="63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30.75" customHeight="1">
      <c r="A924" s="1"/>
      <c r="B924" s="109"/>
      <c r="C924" s="14"/>
      <c r="D924" s="14"/>
      <c r="E924" s="63"/>
      <c r="F924" s="63"/>
      <c r="G924" s="2"/>
      <c r="H924" s="224"/>
      <c r="I924" s="224"/>
      <c r="J924" s="224"/>
      <c r="K924" s="225"/>
      <c r="L924" s="225"/>
      <c r="M924" s="226"/>
      <c r="N924" s="226"/>
      <c r="O924" s="226"/>
      <c r="P924" s="226"/>
      <c r="Q924" s="63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30.75" customHeight="1">
      <c r="A925" s="1"/>
      <c r="B925" s="109"/>
      <c r="C925" s="14"/>
      <c r="D925" s="14"/>
      <c r="E925" s="63"/>
      <c r="F925" s="63"/>
      <c r="G925" s="2"/>
      <c r="H925" s="224"/>
      <c r="I925" s="224"/>
      <c r="J925" s="224"/>
      <c r="K925" s="225"/>
      <c r="L925" s="225"/>
      <c r="M925" s="226"/>
      <c r="N925" s="226"/>
      <c r="O925" s="226"/>
      <c r="P925" s="226"/>
      <c r="Q925" s="63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30.75" customHeight="1">
      <c r="A926" s="1"/>
      <c r="B926" s="109"/>
      <c r="C926" s="14"/>
      <c r="D926" s="14"/>
      <c r="E926" s="63"/>
      <c r="F926" s="63"/>
      <c r="G926" s="2"/>
      <c r="H926" s="224"/>
      <c r="I926" s="224"/>
      <c r="J926" s="224"/>
      <c r="K926" s="225"/>
      <c r="L926" s="225"/>
      <c r="M926" s="226"/>
      <c r="N926" s="226"/>
      <c r="O926" s="226"/>
      <c r="P926" s="226"/>
      <c r="Q926" s="63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30.75" customHeight="1">
      <c r="A927" s="1"/>
      <c r="B927" s="109"/>
      <c r="C927" s="14"/>
      <c r="D927" s="14"/>
      <c r="E927" s="63"/>
      <c r="F927" s="63"/>
      <c r="G927" s="2"/>
      <c r="H927" s="224"/>
      <c r="I927" s="224"/>
      <c r="J927" s="224"/>
      <c r="K927" s="225"/>
      <c r="L927" s="225"/>
      <c r="M927" s="226"/>
      <c r="N927" s="226"/>
      <c r="O927" s="226"/>
      <c r="P927" s="226"/>
      <c r="Q927" s="63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30.75" customHeight="1">
      <c r="A928" s="1"/>
      <c r="B928" s="109"/>
      <c r="C928" s="14"/>
      <c r="D928" s="14"/>
      <c r="E928" s="63"/>
      <c r="F928" s="63"/>
      <c r="G928" s="2"/>
      <c r="H928" s="224"/>
      <c r="I928" s="224"/>
      <c r="J928" s="224"/>
      <c r="K928" s="225"/>
      <c r="L928" s="225"/>
      <c r="M928" s="226"/>
      <c r="N928" s="226"/>
      <c r="O928" s="226"/>
      <c r="P928" s="226"/>
      <c r="Q928" s="63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30.75" customHeight="1">
      <c r="A929" s="1"/>
      <c r="B929" s="109"/>
      <c r="C929" s="14"/>
      <c r="D929" s="14"/>
      <c r="E929" s="63"/>
      <c r="F929" s="63"/>
      <c r="G929" s="2"/>
      <c r="H929" s="224"/>
      <c r="I929" s="224"/>
      <c r="J929" s="224"/>
      <c r="K929" s="225"/>
      <c r="L929" s="225"/>
      <c r="M929" s="226"/>
      <c r="N929" s="226"/>
      <c r="O929" s="226"/>
      <c r="P929" s="226"/>
      <c r="Q929" s="63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30.75" customHeight="1">
      <c r="A930" s="1"/>
      <c r="B930" s="109"/>
      <c r="C930" s="14"/>
      <c r="D930" s="14"/>
      <c r="E930" s="63"/>
      <c r="F930" s="63"/>
      <c r="G930" s="2"/>
      <c r="H930" s="224"/>
      <c r="I930" s="224"/>
      <c r="J930" s="224"/>
      <c r="K930" s="225"/>
      <c r="L930" s="225"/>
      <c r="M930" s="226"/>
      <c r="N930" s="226"/>
      <c r="O930" s="226"/>
      <c r="P930" s="226"/>
      <c r="Q930" s="63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30.75" customHeight="1">
      <c r="A931" s="1"/>
      <c r="B931" s="109"/>
      <c r="C931" s="14"/>
      <c r="D931" s="14"/>
      <c r="E931" s="63"/>
      <c r="F931" s="63"/>
      <c r="G931" s="2"/>
      <c r="H931" s="224"/>
      <c r="I931" s="224"/>
      <c r="J931" s="224"/>
      <c r="K931" s="225"/>
      <c r="L931" s="225"/>
      <c r="M931" s="226"/>
      <c r="N931" s="226"/>
      <c r="O931" s="226"/>
      <c r="P931" s="226"/>
      <c r="Q931" s="63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30.75" customHeight="1">
      <c r="A932" s="1"/>
      <c r="B932" s="109"/>
      <c r="C932" s="14"/>
      <c r="D932" s="14"/>
      <c r="E932" s="63"/>
      <c r="F932" s="63"/>
      <c r="G932" s="2"/>
      <c r="H932" s="224"/>
      <c r="I932" s="224"/>
      <c r="J932" s="224"/>
      <c r="K932" s="225"/>
      <c r="L932" s="225"/>
      <c r="M932" s="226"/>
      <c r="N932" s="226"/>
      <c r="O932" s="226"/>
      <c r="P932" s="226"/>
      <c r="Q932" s="63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30.75" customHeight="1">
      <c r="A933" s="1"/>
      <c r="B933" s="109"/>
      <c r="C933" s="14"/>
      <c r="D933" s="14"/>
      <c r="E933" s="63"/>
      <c r="F933" s="63"/>
      <c r="G933" s="2"/>
      <c r="H933" s="224"/>
      <c r="I933" s="224"/>
      <c r="J933" s="224"/>
      <c r="K933" s="225"/>
      <c r="L933" s="225"/>
      <c r="M933" s="226"/>
      <c r="N933" s="226"/>
      <c r="O933" s="226"/>
      <c r="P933" s="226"/>
      <c r="Q933" s="63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30.75" customHeight="1">
      <c r="A934" s="1"/>
      <c r="B934" s="109"/>
      <c r="C934" s="14"/>
      <c r="D934" s="14"/>
      <c r="E934" s="63"/>
      <c r="F934" s="63"/>
      <c r="G934" s="2"/>
      <c r="H934" s="224"/>
      <c r="I934" s="224"/>
      <c r="J934" s="224"/>
      <c r="K934" s="225"/>
      <c r="L934" s="225"/>
      <c r="M934" s="226"/>
      <c r="N934" s="226"/>
      <c r="O934" s="226"/>
      <c r="P934" s="226"/>
      <c r="Q934" s="63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30.75" customHeight="1">
      <c r="A935" s="1"/>
      <c r="B935" s="109"/>
      <c r="C935" s="14"/>
      <c r="D935" s="14"/>
      <c r="E935" s="63"/>
      <c r="F935" s="63"/>
      <c r="G935" s="2"/>
      <c r="H935" s="224"/>
      <c r="I935" s="224"/>
      <c r="J935" s="224"/>
      <c r="K935" s="225"/>
      <c r="L935" s="225"/>
      <c r="M935" s="226"/>
      <c r="N935" s="226"/>
      <c r="O935" s="226"/>
      <c r="P935" s="226"/>
      <c r="Q935" s="63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30.75" customHeight="1">
      <c r="A936" s="1"/>
      <c r="B936" s="109"/>
      <c r="C936" s="14"/>
      <c r="D936" s="14"/>
      <c r="E936" s="63"/>
      <c r="F936" s="63"/>
      <c r="G936" s="2"/>
      <c r="H936" s="224"/>
      <c r="I936" s="224"/>
      <c r="J936" s="224"/>
      <c r="K936" s="225"/>
      <c r="L936" s="225"/>
      <c r="M936" s="226"/>
      <c r="N936" s="226"/>
      <c r="O936" s="226"/>
      <c r="P936" s="226"/>
      <c r="Q936" s="63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30.75" customHeight="1">
      <c r="A937" s="1"/>
      <c r="B937" s="109"/>
      <c r="C937" s="14"/>
      <c r="D937" s="14"/>
      <c r="E937" s="63"/>
      <c r="F937" s="63"/>
      <c r="G937" s="2"/>
      <c r="H937" s="224"/>
      <c r="I937" s="224"/>
      <c r="J937" s="224"/>
      <c r="K937" s="225"/>
      <c r="L937" s="225"/>
      <c r="M937" s="226"/>
      <c r="N937" s="226"/>
      <c r="O937" s="226"/>
      <c r="P937" s="226"/>
      <c r="Q937" s="63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30.75" customHeight="1">
      <c r="A938" s="1"/>
      <c r="B938" s="109"/>
      <c r="C938" s="14"/>
      <c r="D938" s="14"/>
      <c r="E938" s="63"/>
      <c r="F938" s="63"/>
      <c r="G938" s="2"/>
      <c r="H938" s="224"/>
      <c r="I938" s="224"/>
      <c r="J938" s="224"/>
      <c r="K938" s="225"/>
      <c r="L938" s="225"/>
      <c r="M938" s="226"/>
      <c r="N938" s="226"/>
      <c r="O938" s="226"/>
      <c r="P938" s="226"/>
      <c r="Q938" s="63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30.75" customHeight="1">
      <c r="A939" s="1"/>
      <c r="B939" s="109"/>
      <c r="C939" s="14"/>
      <c r="D939" s="14"/>
      <c r="E939" s="63"/>
      <c r="F939" s="63"/>
      <c r="G939" s="2"/>
      <c r="H939" s="224"/>
      <c r="I939" s="224"/>
      <c r="J939" s="224"/>
      <c r="K939" s="225"/>
      <c r="L939" s="225"/>
      <c r="M939" s="226"/>
      <c r="N939" s="226"/>
      <c r="O939" s="226"/>
      <c r="P939" s="226"/>
      <c r="Q939" s="63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30.75" customHeight="1">
      <c r="A940" s="1"/>
      <c r="B940" s="109"/>
      <c r="C940" s="14"/>
      <c r="D940" s="14"/>
      <c r="E940" s="63"/>
      <c r="F940" s="63"/>
      <c r="G940" s="2"/>
      <c r="H940" s="224"/>
      <c r="I940" s="224"/>
      <c r="J940" s="224"/>
      <c r="K940" s="225"/>
      <c r="L940" s="225"/>
      <c r="M940" s="226"/>
      <c r="N940" s="226"/>
      <c r="O940" s="226"/>
      <c r="P940" s="226"/>
      <c r="Q940" s="63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30.75" customHeight="1">
      <c r="A941" s="1"/>
      <c r="B941" s="109"/>
      <c r="C941" s="14"/>
      <c r="D941" s="14"/>
      <c r="E941" s="63"/>
      <c r="F941" s="63"/>
      <c r="G941" s="2"/>
      <c r="H941" s="224"/>
      <c r="I941" s="224"/>
      <c r="J941" s="224"/>
      <c r="K941" s="225"/>
      <c r="L941" s="225"/>
      <c r="M941" s="226"/>
      <c r="N941" s="226"/>
      <c r="O941" s="226"/>
      <c r="P941" s="226"/>
      <c r="Q941" s="63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30.75" customHeight="1">
      <c r="A942" s="1"/>
      <c r="B942" s="109"/>
      <c r="C942" s="14"/>
      <c r="D942" s="14"/>
      <c r="E942" s="63"/>
      <c r="F942" s="63"/>
      <c r="G942" s="2"/>
      <c r="H942" s="224"/>
      <c r="I942" s="224"/>
      <c r="J942" s="224"/>
      <c r="K942" s="225"/>
      <c r="L942" s="225"/>
      <c r="M942" s="226"/>
      <c r="N942" s="226"/>
      <c r="O942" s="226"/>
      <c r="P942" s="226"/>
      <c r="Q942" s="63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30.75" customHeight="1">
      <c r="A943" s="1"/>
      <c r="B943" s="109"/>
      <c r="C943" s="14"/>
      <c r="D943" s="14"/>
      <c r="E943" s="63"/>
      <c r="F943" s="63"/>
      <c r="G943" s="2"/>
      <c r="H943" s="224"/>
      <c r="I943" s="224"/>
      <c r="J943" s="224"/>
      <c r="K943" s="225"/>
      <c r="L943" s="225"/>
      <c r="M943" s="226"/>
      <c r="N943" s="226"/>
      <c r="O943" s="226"/>
      <c r="P943" s="226"/>
      <c r="Q943" s="63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30.75" customHeight="1">
      <c r="A944" s="1"/>
      <c r="B944" s="109"/>
      <c r="C944" s="14"/>
      <c r="D944" s="14"/>
      <c r="E944" s="63"/>
      <c r="F944" s="63"/>
      <c r="G944" s="2"/>
      <c r="H944" s="224"/>
      <c r="I944" s="224"/>
      <c r="J944" s="224"/>
      <c r="K944" s="225"/>
      <c r="L944" s="225"/>
      <c r="M944" s="226"/>
      <c r="N944" s="226"/>
      <c r="O944" s="226"/>
      <c r="P944" s="226"/>
      <c r="Q944" s="63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30.75" customHeight="1">
      <c r="A945" s="1"/>
      <c r="B945" s="109"/>
      <c r="C945" s="14"/>
      <c r="D945" s="14"/>
      <c r="E945" s="63"/>
      <c r="F945" s="63"/>
      <c r="G945" s="2"/>
      <c r="H945" s="224"/>
      <c r="I945" s="224"/>
      <c r="J945" s="224"/>
      <c r="K945" s="225"/>
      <c r="L945" s="225"/>
      <c r="M945" s="226"/>
      <c r="N945" s="226"/>
      <c r="O945" s="226"/>
      <c r="P945" s="226"/>
      <c r="Q945" s="63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30.75" customHeight="1">
      <c r="A946" s="1"/>
      <c r="B946" s="109"/>
      <c r="C946" s="14"/>
      <c r="D946" s="14"/>
      <c r="E946" s="63"/>
      <c r="F946" s="63"/>
      <c r="G946" s="2"/>
      <c r="H946" s="224"/>
      <c r="I946" s="224"/>
      <c r="J946" s="224"/>
      <c r="K946" s="225"/>
      <c r="L946" s="225"/>
      <c r="M946" s="226"/>
      <c r="N946" s="226"/>
      <c r="O946" s="226"/>
      <c r="P946" s="226"/>
      <c r="Q946" s="63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30.75" customHeight="1">
      <c r="A947" s="1"/>
      <c r="B947" s="109"/>
      <c r="C947" s="14"/>
      <c r="D947" s="14"/>
      <c r="E947" s="63"/>
      <c r="F947" s="63"/>
      <c r="G947" s="2"/>
      <c r="H947" s="224"/>
      <c r="I947" s="224"/>
      <c r="J947" s="224"/>
      <c r="K947" s="225"/>
      <c r="L947" s="225"/>
      <c r="M947" s="226"/>
      <c r="N947" s="226"/>
      <c r="O947" s="226"/>
      <c r="P947" s="226"/>
      <c r="Q947" s="63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30.75" customHeight="1">
      <c r="A948" s="1"/>
      <c r="B948" s="109"/>
      <c r="C948" s="14"/>
      <c r="D948" s="14"/>
      <c r="E948" s="63"/>
      <c r="F948" s="63"/>
      <c r="G948" s="2"/>
      <c r="H948" s="224"/>
      <c r="I948" s="224"/>
      <c r="J948" s="224"/>
      <c r="K948" s="225"/>
      <c r="L948" s="225"/>
      <c r="M948" s="226"/>
      <c r="N948" s="226"/>
      <c r="O948" s="226"/>
      <c r="P948" s="226"/>
      <c r="Q948" s="63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30.75" customHeight="1">
      <c r="A949" s="1"/>
      <c r="B949" s="109"/>
      <c r="C949" s="14"/>
      <c r="D949" s="14"/>
      <c r="E949" s="63"/>
      <c r="F949" s="63"/>
      <c r="G949" s="2"/>
      <c r="H949" s="224"/>
      <c r="I949" s="224"/>
      <c r="J949" s="224"/>
      <c r="K949" s="225"/>
      <c r="L949" s="225"/>
      <c r="M949" s="226"/>
      <c r="N949" s="226"/>
      <c r="O949" s="226"/>
      <c r="P949" s="226"/>
      <c r="Q949" s="63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30.75" customHeight="1">
      <c r="A950" s="1"/>
      <c r="B950" s="109"/>
      <c r="C950" s="14"/>
      <c r="D950" s="14"/>
      <c r="E950" s="63"/>
      <c r="F950" s="63"/>
      <c r="G950" s="2"/>
      <c r="H950" s="224"/>
      <c r="I950" s="224"/>
      <c r="J950" s="224"/>
      <c r="K950" s="225"/>
      <c r="L950" s="225"/>
      <c r="M950" s="226"/>
      <c r="N950" s="226"/>
      <c r="O950" s="226"/>
      <c r="P950" s="226"/>
      <c r="Q950" s="63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30.75" customHeight="1">
      <c r="A951" s="1"/>
      <c r="B951" s="109"/>
      <c r="C951" s="14"/>
      <c r="D951" s="14"/>
      <c r="E951" s="63"/>
      <c r="F951" s="63"/>
      <c r="G951" s="2"/>
      <c r="H951" s="224"/>
      <c r="I951" s="224"/>
      <c r="J951" s="224"/>
      <c r="K951" s="225"/>
      <c r="L951" s="225"/>
      <c r="M951" s="226"/>
      <c r="N951" s="226"/>
      <c r="O951" s="226"/>
      <c r="P951" s="226"/>
      <c r="Q951" s="63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30.75" customHeight="1">
      <c r="A952" s="1"/>
      <c r="B952" s="109"/>
      <c r="C952" s="14"/>
      <c r="D952" s="14"/>
      <c r="E952" s="63"/>
      <c r="F952" s="63"/>
      <c r="G952" s="2"/>
      <c r="H952" s="224"/>
      <c r="I952" s="224"/>
      <c r="J952" s="224"/>
      <c r="K952" s="225"/>
      <c r="L952" s="225"/>
      <c r="M952" s="226"/>
      <c r="N952" s="226"/>
      <c r="O952" s="226"/>
      <c r="P952" s="226"/>
      <c r="Q952" s="63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30.75" customHeight="1">
      <c r="A953" s="1"/>
      <c r="B953" s="109"/>
      <c r="C953" s="14"/>
      <c r="D953" s="14"/>
      <c r="E953" s="63"/>
      <c r="F953" s="63"/>
      <c r="G953" s="2"/>
      <c r="H953" s="224"/>
      <c r="I953" s="224"/>
      <c r="J953" s="224"/>
      <c r="K953" s="225"/>
      <c r="L953" s="225"/>
      <c r="M953" s="226"/>
      <c r="N953" s="226"/>
      <c r="O953" s="226"/>
      <c r="P953" s="226"/>
      <c r="Q953" s="63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30.75" customHeight="1">
      <c r="A954" s="1"/>
      <c r="B954" s="109"/>
      <c r="C954" s="14"/>
      <c r="D954" s="14"/>
      <c r="E954" s="63"/>
      <c r="F954" s="63"/>
      <c r="G954" s="2"/>
      <c r="H954" s="224"/>
      <c r="I954" s="224"/>
      <c r="J954" s="224"/>
      <c r="K954" s="225"/>
      <c r="L954" s="225"/>
      <c r="M954" s="226"/>
      <c r="N954" s="226"/>
      <c r="O954" s="226"/>
      <c r="P954" s="226"/>
      <c r="Q954" s="63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30.75" customHeight="1">
      <c r="A955" s="1"/>
      <c r="B955" s="109"/>
      <c r="C955" s="14"/>
      <c r="D955" s="14"/>
      <c r="E955" s="63"/>
      <c r="F955" s="63"/>
      <c r="G955" s="2"/>
      <c r="H955" s="224"/>
      <c r="I955" s="224"/>
      <c r="J955" s="224"/>
      <c r="K955" s="225"/>
      <c r="L955" s="225"/>
      <c r="M955" s="226"/>
      <c r="N955" s="226"/>
      <c r="O955" s="226"/>
      <c r="P955" s="226"/>
      <c r="Q955" s="63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30.75" customHeight="1">
      <c r="A956" s="1"/>
      <c r="B956" s="109"/>
      <c r="C956" s="14"/>
      <c r="D956" s="14"/>
      <c r="E956" s="63"/>
      <c r="F956" s="63"/>
      <c r="G956" s="2"/>
      <c r="H956" s="224"/>
      <c r="I956" s="224"/>
      <c r="J956" s="224"/>
      <c r="K956" s="225"/>
      <c r="L956" s="225"/>
      <c r="M956" s="226"/>
      <c r="N956" s="226"/>
      <c r="O956" s="226"/>
      <c r="P956" s="226"/>
      <c r="Q956" s="63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30.75" customHeight="1">
      <c r="A957" s="1"/>
      <c r="B957" s="109"/>
      <c r="C957" s="14"/>
      <c r="D957" s="14"/>
      <c r="E957" s="63"/>
      <c r="F957" s="63"/>
      <c r="G957" s="2"/>
      <c r="H957" s="224"/>
      <c r="I957" s="224"/>
      <c r="J957" s="224"/>
      <c r="K957" s="225"/>
      <c r="L957" s="225"/>
      <c r="M957" s="226"/>
      <c r="N957" s="226"/>
      <c r="O957" s="226"/>
      <c r="P957" s="226"/>
      <c r="Q957" s="63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30.75" customHeight="1">
      <c r="A958" s="1"/>
      <c r="B958" s="109"/>
      <c r="C958" s="14"/>
      <c r="D958" s="14"/>
      <c r="E958" s="63"/>
      <c r="F958" s="63"/>
      <c r="G958" s="2"/>
      <c r="H958" s="224"/>
      <c r="I958" s="224"/>
      <c r="J958" s="224"/>
      <c r="K958" s="225"/>
      <c r="L958" s="225"/>
      <c r="M958" s="226"/>
      <c r="N958" s="226"/>
      <c r="O958" s="226"/>
      <c r="P958" s="226"/>
      <c r="Q958" s="63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30.75" customHeight="1">
      <c r="A959" s="1"/>
      <c r="B959" s="109"/>
      <c r="C959" s="14"/>
      <c r="D959" s="14"/>
      <c r="E959" s="63"/>
      <c r="F959" s="63"/>
      <c r="G959" s="2"/>
      <c r="H959" s="224"/>
      <c r="I959" s="224"/>
      <c r="J959" s="224"/>
      <c r="K959" s="225"/>
      <c r="L959" s="225"/>
      <c r="M959" s="226"/>
      <c r="N959" s="226"/>
      <c r="O959" s="226"/>
      <c r="P959" s="226"/>
      <c r="Q959" s="63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30.75" customHeight="1">
      <c r="A960" s="1"/>
      <c r="B960" s="109"/>
      <c r="C960" s="14"/>
      <c r="D960" s="14"/>
      <c r="E960" s="63"/>
      <c r="F960" s="63"/>
      <c r="G960" s="2"/>
      <c r="H960" s="224"/>
      <c r="I960" s="224"/>
      <c r="J960" s="224"/>
      <c r="K960" s="225"/>
      <c r="L960" s="225"/>
      <c r="M960" s="226"/>
      <c r="N960" s="226"/>
      <c r="O960" s="226"/>
      <c r="P960" s="226"/>
      <c r="Q960" s="63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30.75" customHeight="1">
      <c r="A961" s="1"/>
      <c r="B961" s="109"/>
      <c r="C961" s="14"/>
      <c r="D961" s="14"/>
      <c r="E961" s="63"/>
      <c r="F961" s="63"/>
      <c r="G961" s="2"/>
      <c r="H961" s="224"/>
      <c r="I961" s="224"/>
      <c r="J961" s="224"/>
      <c r="K961" s="225"/>
      <c r="L961" s="225"/>
      <c r="M961" s="226"/>
      <c r="N961" s="226"/>
      <c r="O961" s="226"/>
      <c r="P961" s="226"/>
      <c r="Q961" s="63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30.75" customHeight="1">
      <c r="A962" s="1"/>
      <c r="B962" s="109"/>
      <c r="C962" s="14"/>
      <c r="D962" s="14"/>
      <c r="E962" s="63"/>
      <c r="F962" s="63"/>
      <c r="G962" s="2"/>
      <c r="H962" s="224"/>
      <c r="I962" s="224"/>
      <c r="J962" s="224"/>
      <c r="K962" s="225"/>
      <c r="L962" s="225"/>
      <c r="M962" s="226"/>
      <c r="N962" s="226"/>
      <c r="O962" s="226"/>
      <c r="P962" s="226"/>
      <c r="Q962" s="63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30.75" customHeight="1">
      <c r="A963" s="1"/>
      <c r="B963" s="109"/>
      <c r="C963" s="14"/>
      <c r="D963" s="14"/>
      <c r="E963" s="63"/>
      <c r="F963" s="63"/>
      <c r="G963" s="2"/>
      <c r="H963" s="224"/>
      <c r="I963" s="224"/>
      <c r="J963" s="224"/>
      <c r="K963" s="225"/>
      <c r="L963" s="225"/>
      <c r="M963" s="226"/>
      <c r="N963" s="226"/>
      <c r="O963" s="226"/>
      <c r="P963" s="226"/>
      <c r="Q963" s="63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30.75" customHeight="1">
      <c r="A964" s="1"/>
      <c r="B964" s="109"/>
      <c r="C964" s="14"/>
      <c r="D964" s="14"/>
      <c r="E964" s="63"/>
      <c r="F964" s="63"/>
      <c r="G964" s="2"/>
      <c r="H964" s="224"/>
      <c r="I964" s="224"/>
      <c r="J964" s="224"/>
      <c r="K964" s="225"/>
      <c r="L964" s="225"/>
      <c r="M964" s="226"/>
      <c r="N964" s="226"/>
      <c r="O964" s="226"/>
      <c r="P964" s="226"/>
      <c r="Q964" s="63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30.75" customHeight="1">
      <c r="A965" s="1"/>
      <c r="B965" s="109"/>
      <c r="C965" s="14"/>
      <c r="D965" s="14"/>
      <c r="E965" s="63"/>
      <c r="F965" s="63"/>
      <c r="G965" s="2"/>
      <c r="H965" s="224"/>
      <c r="I965" s="224"/>
      <c r="J965" s="224"/>
      <c r="K965" s="225"/>
      <c r="L965" s="225"/>
      <c r="M965" s="226"/>
      <c r="N965" s="226"/>
      <c r="O965" s="226"/>
      <c r="P965" s="226"/>
      <c r="Q965" s="63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30.75" customHeight="1">
      <c r="A966" s="1"/>
      <c r="B966" s="109"/>
      <c r="C966" s="14"/>
      <c r="D966" s="14"/>
      <c r="E966" s="63"/>
      <c r="F966" s="63"/>
      <c r="G966" s="2"/>
      <c r="H966" s="224"/>
      <c r="I966" s="224"/>
      <c r="J966" s="224"/>
      <c r="K966" s="225"/>
      <c r="L966" s="225"/>
      <c r="M966" s="226"/>
      <c r="N966" s="226"/>
      <c r="O966" s="226"/>
      <c r="P966" s="226"/>
      <c r="Q966" s="63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30.75" customHeight="1">
      <c r="A967" s="1"/>
      <c r="B967" s="109"/>
      <c r="C967" s="14"/>
      <c r="D967" s="14"/>
      <c r="E967" s="63"/>
      <c r="F967" s="63"/>
      <c r="G967" s="2"/>
      <c r="H967" s="224"/>
      <c r="I967" s="224"/>
      <c r="J967" s="224"/>
      <c r="K967" s="225"/>
      <c r="L967" s="225"/>
      <c r="M967" s="226"/>
      <c r="N967" s="226"/>
      <c r="O967" s="226"/>
      <c r="P967" s="226"/>
      <c r="Q967" s="63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30.75" customHeight="1">
      <c r="A968" s="1"/>
      <c r="B968" s="109"/>
      <c r="C968" s="14"/>
      <c r="D968" s="14"/>
      <c r="E968" s="63"/>
      <c r="F968" s="63"/>
      <c r="G968" s="2"/>
      <c r="H968" s="224"/>
      <c r="I968" s="224"/>
      <c r="J968" s="224"/>
      <c r="K968" s="225"/>
      <c r="L968" s="225"/>
      <c r="M968" s="226"/>
      <c r="N968" s="226"/>
      <c r="O968" s="226"/>
      <c r="P968" s="226"/>
      <c r="Q968" s="63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30.75" customHeight="1">
      <c r="A969" s="1"/>
      <c r="B969" s="109"/>
      <c r="C969" s="14"/>
      <c r="D969" s="14"/>
      <c r="E969" s="63"/>
      <c r="F969" s="63"/>
      <c r="G969" s="2"/>
      <c r="H969" s="224"/>
      <c r="I969" s="224"/>
      <c r="J969" s="224"/>
      <c r="K969" s="225"/>
      <c r="L969" s="225"/>
      <c r="M969" s="226"/>
      <c r="N969" s="226"/>
      <c r="O969" s="226"/>
      <c r="P969" s="226"/>
      <c r="Q969" s="63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30.75" customHeight="1">
      <c r="A970" s="1"/>
      <c r="B970" s="109"/>
      <c r="C970" s="14"/>
      <c r="D970" s="14"/>
      <c r="E970" s="63"/>
      <c r="F970" s="63"/>
      <c r="G970" s="2"/>
      <c r="H970" s="224"/>
      <c r="I970" s="224"/>
      <c r="J970" s="224"/>
      <c r="K970" s="225"/>
      <c r="L970" s="225"/>
      <c r="M970" s="226"/>
      <c r="N970" s="226"/>
      <c r="O970" s="226"/>
      <c r="P970" s="226"/>
      <c r="Q970" s="63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30.75" customHeight="1">
      <c r="A971" s="1"/>
      <c r="B971" s="109"/>
      <c r="C971" s="14"/>
      <c r="D971" s="14"/>
      <c r="E971" s="63"/>
      <c r="F971" s="63"/>
      <c r="G971" s="2"/>
      <c r="H971" s="224"/>
      <c r="I971" s="224"/>
      <c r="J971" s="224"/>
      <c r="K971" s="225"/>
      <c r="L971" s="225"/>
      <c r="M971" s="226"/>
      <c r="N971" s="226"/>
      <c r="O971" s="226"/>
      <c r="P971" s="226"/>
      <c r="Q971" s="63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30.75" customHeight="1">
      <c r="A972" s="1"/>
      <c r="B972" s="109"/>
      <c r="C972" s="14"/>
      <c r="D972" s="14"/>
      <c r="E972" s="63"/>
      <c r="F972" s="63"/>
      <c r="G972" s="2"/>
      <c r="H972" s="224"/>
      <c r="I972" s="224"/>
      <c r="J972" s="224"/>
      <c r="K972" s="225"/>
      <c r="L972" s="225"/>
      <c r="M972" s="226"/>
      <c r="N972" s="226"/>
      <c r="O972" s="226"/>
      <c r="P972" s="226"/>
      <c r="Q972" s="63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30.75" customHeight="1">
      <c r="A973" s="1"/>
      <c r="B973" s="109"/>
      <c r="C973" s="14"/>
      <c r="D973" s="14"/>
      <c r="E973" s="63"/>
      <c r="F973" s="63"/>
      <c r="G973" s="2"/>
      <c r="H973" s="224"/>
      <c r="I973" s="224"/>
      <c r="J973" s="224"/>
      <c r="K973" s="225"/>
      <c r="L973" s="225"/>
      <c r="M973" s="226"/>
      <c r="N973" s="226"/>
      <c r="O973" s="226"/>
      <c r="P973" s="226"/>
      <c r="Q973" s="63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30.75" customHeight="1">
      <c r="A974" s="1"/>
      <c r="B974" s="109"/>
      <c r="C974" s="14"/>
      <c r="D974" s="14"/>
      <c r="E974" s="63"/>
      <c r="F974" s="63"/>
      <c r="G974" s="2"/>
      <c r="H974" s="224"/>
      <c r="I974" s="224"/>
      <c r="J974" s="224"/>
      <c r="K974" s="225"/>
      <c r="L974" s="225"/>
      <c r="M974" s="226"/>
      <c r="N974" s="226"/>
      <c r="O974" s="226"/>
      <c r="P974" s="226"/>
      <c r="Q974" s="63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30.75" customHeight="1">
      <c r="A975" s="1"/>
      <c r="B975" s="109"/>
      <c r="C975" s="14"/>
      <c r="D975" s="14"/>
      <c r="E975" s="63"/>
      <c r="F975" s="63"/>
      <c r="G975" s="2"/>
      <c r="H975" s="224"/>
      <c r="I975" s="224"/>
      <c r="J975" s="224"/>
      <c r="K975" s="225"/>
      <c r="L975" s="225"/>
      <c r="M975" s="226"/>
      <c r="N975" s="226"/>
      <c r="O975" s="226"/>
      <c r="P975" s="226"/>
      <c r="Q975" s="63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30.75" customHeight="1">
      <c r="A976" s="1"/>
      <c r="B976" s="109"/>
      <c r="C976" s="14"/>
      <c r="D976" s="14"/>
      <c r="E976" s="63"/>
      <c r="F976" s="63"/>
      <c r="G976" s="2"/>
      <c r="H976" s="224"/>
      <c r="I976" s="224"/>
      <c r="J976" s="224"/>
      <c r="K976" s="225"/>
      <c r="L976" s="225"/>
      <c r="M976" s="226"/>
      <c r="N976" s="226"/>
      <c r="O976" s="226"/>
      <c r="P976" s="226"/>
      <c r="Q976" s="63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30.75" customHeight="1">
      <c r="A977" s="1"/>
      <c r="B977" s="109"/>
      <c r="C977" s="14"/>
      <c r="D977" s="14"/>
      <c r="E977" s="63"/>
      <c r="F977" s="63"/>
      <c r="G977" s="2"/>
      <c r="H977" s="224"/>
      <c r="I977" s="224"/>
      <c r="J977" s="224"/>
      <c r="K977" s="225"/>
      <c r="L977" s="225"/>
      <c r="M977" s="226"/>
      <c r="N977" s="226"/>
      <c r="O977" s="226"/>
      <c r="P977" s="226"/>
      <c r="Q977" s="63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30.75" customHeight="1">
      <c r="A978" s="1"/>
      <c r="B978" s="109"/>
      <c r="C978" s="14"/>
      <c r="D978" s="14"/>
      <c r="E978" s="63"/>
      <c r="F978" s="63"/>
      <c r="G978" s="2"/>
      <c r="H978" s="224"/>
      <c r="I978" s="224"/>
      <c r="J978" s="224"/>
      <c r="K978" s="225"/>
      <c r="L978" s="225"/>
      <c r="M978" s="226"/>
      <c r="N978" s="226"/>
      <c r="O978" s="226"/>
      <c r="P978" s="226"/>
      <c r="Q978" s="63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30.75" customHeight="1">
      <c r="A979" s="1"/>
      <c r="B979" s="109"/>
      <c r="C979" s="14"/>
      <c r="D979" s="14"/>
      <c r="E979" s="63"/>
      <c r="F979" s="63"/>
      <c r="G979" s="2"/>
      <c r="H979" s="224"/>
      <c r="I979" s="224"/>
      <c r="J979" s="224"/>
      <c r="K979" s="225"/>
      <c r="L979" s="225"/>
      <c r="M979" s="226"/>
      <c r="N979" s="226"/>
      <c r="O979" s="226"/>
      <c r="P979" s="226"/>
      <c r="Q979" s="63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30.75" customHeight="1">
      <c r="A980" s="1"/>
      <c r="B980" s="109"/>
      <c r="C980" s="14"/>
      <c r="D980" s="14"/>
      <c r="E980" s="63"/>
      <c r="F980" s="63"/>
      <c r="G980" s="2"/>
      <c r="H980" s="224"/>
      <c r="I980" s="224"/>
      <c r="J980" s="224"/>
      <c r="K980" s="225"/>
      <c r="L980" s="225"/>
      <c r="M980" s="226"/>
      <c r="N980" s="226"/>
      <c r="O980" s="226"/>
      <c r="P980" s="226"/>
      <c r="Q980" s="63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30.75" customHeight="1">
      <c r="A981" s="1"/>
      <c r="B981" s="109"/>
      <c r="C981" s="14"/>
      <c r="D981" s="14"/>
      <c r="E981" s="63"/>
      <c r="F981" s="63"/>
      <c r="G981" s="2"/>
      <c r="H981" s="224"/>
      <c r="I981" s="224"/>
      <c r="J981" s="224"/>
      <c r="K981" s="225"/>
      <c r="L981" s="225"/>
      <c r="M981" s="226"/>
      <c r="N981" s="226"/>
      <c r="O981" s="226"/>
      <c r="P981" s="226"/>
      <c r="Q981" s="63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30.75" customHeight="1">
      <c r="A982" s="1"/>
      <c r="B982" s="109"/>
      <c r="C982" s="14"/>
      <c r="D982" s="14"/>
      <c r="E982" s="63"/>
      <c r="F982" s="63"/>
      <c r="G982" s="2"/>
      <c r="H982" s="224"/>
      <c r="I982" s="224"/>
      <c r="J982" s="224"/>
      <c r="K982" s="225"/>
      <c r="L982" s="225"/>
      <c r="M982" s="226"/>
      <c r="N982" s="226"/>
      <c r="O982" s="226"/>
      <c r="P982" s="226"/>
      <c r="Q982" s="63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30.75" customHeight="1">
      <c r="A983" s="1"/>
      <c r="B983" s="109"/>
      <c r="C983" s="14"/>
      <c r="D983" s="14"/>
      <c r="E983" s="63"/>
      <c r="F983" s="63"/>
      <c r="G983" s="2"/>
      <c r="H983" s="224"/>
      <c r="I983" s="224"/>
      <c r="J983" s="224"/>
      <c r="K983" s="225"/>
      <c r="L983" s="225"/>
      <c r="M983" s="226"/>
      <c r="N983" s="226"/>
      <c r="O983" s="226"/>
      <c r="P983" s="226"/>
      <c r="Q983" s="63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30.75" customHeight="1">
      <c r="A984" s="1"/>
      <c r="B984" s="109"/>
      <c r="C984" s="14"/>
      <c r="D984" s="14"/>
      <c r="E984" s="63"/>
      <c r="F984" s="63"/>
      <c r="G984" s="2"/>
      <c r="H984" s="224"/>
      <c r="I984" s="224"/>
      <c r="J984" s="224"/>
      <c r="K984" s="225"/>
      <c r="L984" s="225"/>
      <c r="M984" s="226"/>
      <c r="N984" s="226"/>
      <c r="O984" s="226"/>
      <c r="P984" s="226"/>
      <c r="Q984" s="63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30.75" customHeight="1">
      <c r="A985" s="1"/>
      <c r="B985" s="109"/>
      <c r="C985" s="14"/>
      <c r="D985" s="14"/>
      <c r="E985" s="63"/>
      <c r="F985" s="63"/>
      <c r="G985" s="2"/>
      <c r="H985" s="224"/>
      <c r="I985" s="224"/>
      <c r="J985" s="224"/>
      <c r="K985" s="225"/>
      <c r="L985" s="225"/>
      <c r="M985" s="226"/>
      <c r="N985" s="226"/>
      <c r="O985" s="226"/>
      <c r="P985" s="226"/>
      <c r="Q985" s="63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30.75" customHeight="1">
      <c r="A986" s="1"/>
      <c r="B986" s="109"/>
      <c r="C986" s="14"/>
      <c r="D986" s="14"/>
      <c r="E986" s="63"/>
      <c r="F986" s="63"/>
      <c r="G986" s="2"/>
      <c r="H986" s="224"/>
      <c r="I986" s="224"/>
      <c r="J986" s="224"/>
      <c r="K986" s="225"/>
      <c r="L986" s="225"/>
      <c r="M986" s="226"/>
      <c r="N986" s="226"/>
      <c r="O986" s="226"/>
      <c r="P986" s="226"/>
      <c r="Q986" s="63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30.75" customHeight="1">
      <c r="A987" s="1"/>
      <c r="B987" s="109"/>
      <c r="C987" s="14"/>
      <c r="D987" s="14"/>
      <c r="E987" s="63"/>
      <c r="F987" s="63"/>
      <c r="G987" s="2"/>
      <c r="H987" s="224"/>
      <c r="I987" s="224"/>
      <c r="J987" s="224"/>
      <c r="K987" s="225"/>
      <c r="L987" s="225"/>
      <c r="M987" s="226"/>
      <c r="N987" s="226"/>
      <c r="O987" s="226"/>
      <c r="P987" s="226"/>
      <c r="Q987" s="63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30.75" customHeight="1">
      <c r="A988" s="1"/>
      <c r="B988" s="109"/>
      <c r="C988" s="14"/>
      <c r="D988" s="14"/>
      <c r="E988" s="63"/>
      <c r="F988" s="63"/>
      <c r="G988" s="2"/>
      <c r="H988" s="224"/>
      <c r="I988" s="224"/>
      <c r="J988" s="224"/>
      <c r="K988" s="225"/>
      <c r="L988" s="225"/>
      <c r="M988" s="226"/>
      <c r="N988" s="226"/>
      <c r="O988" s="226"/>
      <c r="P988" s="226"/>
      <c r="Q988" s="63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</sheetData>
  <autoFilter ref="A4:AD54" xr:uid="{BB8F2B6A-EDDE-4442-B806-300CA372F13E}"/>
  <mergeCells count="13">
    <mergeCell ref="J3:K3"/>
    <mergeCell ref="M3:P3"/>
    <mergeCell ref="Q3:Q4"/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I3"/>
  </mergeCells>
  <pageMargins left="0.31496062992125984" right="0.11811023622047245" top="0.74803149606299213" bottom="0.74803149606299213" header="0.31496062992125984" footer="0.31496062992125984"/>
  <pageSetup scale="5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E68AF-8911-45CF-BA6F-E9F02BF21E34}">
  <dimension ref="A1:D23"/>
  <sheetViews>
    <sheetView zoomScale="130" zoomScaleNormal="130" zoomScaleSheetLayoutView="130" workbookViewId="0">
      <selection activeCell="C6" sqref="C6:C22"/>
    </sheetView>
  </sheetViews>
  <sheetFormatPr defaultColWidth="9.140625" defaultRowHeight="24"/>
  <cols>
    <col min="1" max="1" width="5.5703125" style="69" bestFit="1" customWidth="1"/>
    <col min="2" max="2" width="77.7109375" style="3" customWidth="1"/>
    <col min="3" max="3" width="17.140625" style="3" customWidth="1"/>
    <col min="4" max="16384" width="9.140625" style="3"/>
  </cols>
  <sheetData>
    <row r="1" spans="1:4">
      <c r="A1" s="942" t="s">
        <v>384</v>
      </c>
      <c r="B1" s="942"/>
      <c r="C1" s="942"/>
      <c r="D1" s="23"/>
    </row>
    <row r="2" spans="1:4">
      <c r="A2" s="942" t="s">
        <v>385</v>
      </c>
      <c r="B2" s="942"/>
      <c r="C2" s="942"/>
      <c r="D2" s="23"/>
    </row>
    <row r="3" spans="1:4" ht="84.75" customHeight="1">
      <c r="A3" s="943" t="s">
        <v>386</v>
      </c>
      <c r="B3" s="943"/>
      <c r="C3" s="943"/>
      <c r="D3" s="23"/>
    </row>
    <row r="4" spans="1:4">
      <c r="A4" s="264"/>
      <c r="B4" s="264"/>
      <c r="C4" s="264"/>
      <c r="D4" s="23"/>
    </row>
    <row r="5" spans="1:4" s="276" customFormat="1">
      <c r="A5" s="275" t="s">
        <v>360</v>
      </c>
      <c r="B5" s="275" t="s">
        <v>387</v>
      </c>
      <c r="C5" s="275" t="s">
        <v>388</v>
      </c>
    </row>
    <row r="6" spans="1:4" s="15" customFormat="1" ht="48">
      <c r="A6" s="277">
        <v>1</v>
      </c>
      <c r="B6" s="278" t="s">
        <v>389</v>
      </c>
      <c r="C6" s="279">
        <v>40000</v>
      </c>
    </row>
    <row r="7" spans="1:4" s="6" customFormat="1" ht="48">
      <c r="A7" s="153">
        <v>2</v>
      </c>
      <c r="B7" s="280" t="s">
        <v>390</v>
      </c>
      <c r="C7" s="281">
        <v>19873</v>
      </c>
    </row>
    <row r="8" spans="1:4" s="6" customFormat="1" ht="48">
      <c r="A8" s="153">
        <v>3</v>
      </c>
      <c r="B8" s="280" t="s">
        <v>391</v>
      </c>
      <c r="C8" s="281">
        <v>17408</v>
      </c>
    </row>
    <row r="9" spans="1:4" s="6" customFormat="1" ht="48">
      <c r="A9" s="277">
        <v>4</v>
      </c>
      <c r="B9" s="111" t="s">
        <v>392</v>
      </c>
      <c r="C9" s="282">
        <v>15000</v>
      </c>
    </row>
    <row r="10" spans="1:4" s="6" customFormat="1" ht="48">
      <c r="A10" s="153">
        <v>5</v>
      </c>
      <c r="B10" s="280" t="s">
        <v>393</v>
      </c>
      <c r="C10" s="281">
        <v>17408</v>
      </c>
    </row>
    <row r="11" spans="1:4" s="6" customFormat="1" ht="72">
      <c r="A11" s="153">
        <v>6</v>
      </c>
      <c r="B11" s="111" t="s">
        <v>394</v>
      </c>
      <c r="C11" s="282">
        <v>16142</v>
      </c>
    </row>
    <row r="12" spans="1:4" s="6" customFormat="1" ht="48">
      <c r="A12" s="277">
        <v>7</v>
      </c>
      <c r="B12" s="111" t="s">
        <v>395</v>
      </c>
      <c r="C12" s="282">
        <v>16142</v>
      </c>
    </row>
    <row r="13" spans="1:4" s="6" customFormat="1" ht="48">
      <c r="A13" s="153">
        <v>8</v>
      </c>
      <c r="B13" s="111" t="s">
        <v>396</v>
      </c>
      <c r="C13" s="282">
        <v>15000</v>
      </c>
    </row>
    <row r="14" spans="1:4" s="6" customFormat="1" ht="48">
      <c r="A14" s="153">
        <v>9</v>
      </c>
      <c r="B14" s="280" t="s">
        <v>397</v>
      </c>
      <c r="C14" s="281">
        <v>19133</v>
      </c>
    </row>
    <row r="15" spans="1:4" s="6" customFormat="1" ht="48">
      <c r="A15" s="277">
        <v>10</v>
      </c>
      <c r="B15" s="111" t="s">
        <v>398</v>
      </c>
      <c r="C15" s="282">
        <v>16300</v>
      </c>
    </row>
    <row r="16" spans="1:4" s="6" customFormat="1" ht="48">
      <c r="A16" s="153">
        <v>11</v>
      </c>
      <c r="B16" s="111" t="s">
        <v>399</v>
      </c>
      <c r="C16" s="282">
        <v>8000</v>
      </c>
    </row>
    <row r="17" spans="1:3" s="6" customFormat="1" ht="72">
      <c r="A17" s="153">
        <v>12</v>
      </c>
      <c r="B17" s="111" t="s">
        <v>400</v>
      </c>
      <c r="C17" s="282">
        <v>16142</v>
      </c>
    </row>
    <row r="18" spans="1:3" s="6" customFormat="1" ht="72">
      <c r="A18" s="277">
        <v>13</v>
      </c>
      <c r="B18" s="111" t="s">
        <v>401</v>
      </c>
      <c r="C18" s="282">
        <v>15000</v>
      </c>
    </row>
    <row r="19" spans="1:3" s="6" customFormat="1" ht="48">
      <c r="A19" s="153">
        <v>14</v>
      </c>
      <c r="B19" s="111" t="s">
        <v>402</v>
      </c>
      <c r="C19" s="282">
        <v>16142</v>
      </c>
    </row>
    <row r="20" spans="1:3" s="6" customFormat="1" ht="48">
      <c r="A20" s="153">
        <v>15</v>
      </c>
      <c r="B20" s="111" t="s">
        <v>403</v>
      </c>
      <c r="C20" s="282">
        <v>4500</v>
      </c>
    </row>
    <row r="21" spans="1:3" s="6" customFormat="1" ht="48">
      <c r="A21" s="277">
        <v>16</v>
      </c>
      <c r="B21" s="111" t="s">
        <v>404</v>
      </c>
      <c r="C21" s="282">
        <v>14500</v>
      </c>
    </row>
    <row r="22" spans="1:3" s="6" customFormat="1" ht="76.5" customHeight="1">
      <c r="A22" s="153">
        <v>17</v>
      </c>
      <c r="B22" s="111" t="s">
        <v>405</v>
      </c>
      <c r="C22" s="282">
        <v>9500</v>
      </c>
    </row>
    <row r="23" spans="1:3" s="70" customFormat="1" ht="20.100000000000001" customHeight="1">
      <c r="A23" s="283"/>
      <c r="B23" s="283"/>
      <c r="C23" s="284">
        <f>SUM(C6:C22)</f>
        <v>276190</v>
      </c>
    </row>
  </sheetData>
  <mergeCells count="3">
    <mergeCell ref="A1:C1"/>
    <mergeCell ref="A2:C2"/>
    <mergeCell ref="A3:C3"/>
  </mergeCells>
  <pageMargins left="0.25" right="0.25" top="0.75" bottom="0.75" header="0.3" footer="0.3"/>
  <pageSetup paperSize="9" scale="78" orientation="portrait" r:id="rId1"/>
  <headerFooter>
    <oddHeader>&amp;R&amp;D&amp;T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87691-0990-4C9B-9D82-88D551A0EF19}">
  <dimension ref="A1:D9"/>
  <sheetViews>
    <sheetView view="pageBreakPreview" topLeftCell="A6" zoomScale="130" zoomScaleNormal="130" zoomScaleSheetLayoutView="130" workbookViewId="0">
      <selection activeCell="B8" sqref="B8"/>
    </sheetView>
  </sheetViews>
  <sheetFormatPr defaultColWidth="9.140625" defaultRowHeight="24"/>
  <cols>
    <col min="1" max="1" width="5.5703125" style="69" bestFit="1" customWidth="1"/>
    <col min="2" max="2" width="77.7109375" style="3" customWidth="1"/>
    <col min="3" max="3" width="17.140625" style="3" customWidth="1"/>
    <col min="4" max="16384" width="9.140625" style="3"/>
  </cols>
  <sheetData>
    <row r="1" spans="1:4">
      <c r="A1" s="942" t="s">
        <v>384</v>
      </c>
      <c r="B1" s="942"/>
      <c r="C1" s="942"/>
      <c r="D1" s="23"/>
    </row>
    <row r="2" spans="1:4">
      <c r="A2" s="942" t="s">
        <v>406</v>
      </c>
      <c r="B2" s="942"/>
      <c r="C2" s="942"/>
      <c r="D2" s="23"/>
    </row>
    <row r="3" spans="1:4" ht="84.75" customHeight="1">
      <c r="A3" s="943" t="s">
        <v>407</v>
      </c>
      <c r="B3" s="943"/>
      <c r="C3" s="943"/>
      <c r="D3" s="23"/>
    </row>
    <row r="4" spans="1:4">
      <c r="A4" s="944"/>
      <c r="B4" s="944"/>
      <c r="C4" s="264"/>
      <c r="D4" s="23"/>
    </row>
    <row r="5" spans="1:4" s="276" customFormat="1">
      <c r="A5" s="275" t="s">
        <v>408</v>
      </c>
      <c r="B5" s="275" t="s">
        <v>387</v>
      </c>
      <c r="C5" s="275" t="s">
        <v>388</v>
      </c>
    </row>
    <row r="6" spans="1:4" s="6" customFormat="1" ht="72">
      <c r="A6" s="277">
        <v>1</v>
      </c>
      <c r="B6" s="111" t="s">
        <v>409</v>
      </c>
      <c r="C6" s="282">
        <v>35000</v>
      </c>
    </row>
    <row r="7" spans="1:4" s="6" customFormat="1" ht="48">
      <c r="A7" s="277">
        <v>2</v>
      </c>
      <c r="B7" s="111" t="s">
        <v>410</v>
      </c>
      <c r="C7" s="282">
        <v>30000</v>
      </c>
    </row>
    <row r="8" spans="1:4" s="6" customFormat="1" ht="72">
      <c r="A8" s="277">
        <v>3</v>
      </c>
      <c r="B8" s="111" t="s">
        <v>411</v>
      </c>
      <c r="C8" s="282">
        <v>20000</v>
      </c>
    </row>
    <row r="9" spans="1:4" s="70" customFormat="1" ht="20.100000000000001" customHeight="1">
      <c r="A9" s="283"/>
      <c r="B9" s="283"/>
      <c r="C9" s="284">
        <f>SUM(C6:C8)</f>
        <v>85000</v>
      </c>
    </row>
  </sheetData>
  <mergeCells count="4">
    <mergeCell ref="A1:C1"/>
    <mergeCell ref="A2:C2"/>
    <mergeCell ref="A3:C3"/>
    <mergeCell ref="A4:B4"/>
  </mergeCells>
  <pageMargins left="0.25" right="0.25" top="0.75" bottom="0.75" header="0.3" footer="0.3"/>
  <pageSetup paperSize="9" scale="78" orientation="portrait" r:id="rId1"/>
  <headerFooter>
    <oddHeader>&amp;R&amp;D&amp;T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DAC95-B609-49DA-8104-FBEF995D48D7}">
  <sheetPr>
    <pageSetUpPr fitToPage="1"/>
  </sheetPr>
  <dimension ref="A1:O168"/>
  <sheetViews>
    <sheetView zoomScaleNormal="100" zoomScaleSheetLayoutView="100" workbookViewId="0">
      <pane ySplit="3" topLeftCell="A157" activePane="bottomLeft" state="frozen"/>
      <selection pane="bottomLeft" activeCell="H168" sqref="H168"/>
    </sheetView>
  </sheetViews>
  <sheetFormatPr defaultRowHeight="24"/>
  <cols>
    <col min="1" max="1" width="4.42578125" style="268" bestFit="1" customWidth="1"/>
    <col min="2" max="2" width="28.42578125" style="265" bestFit="1" customWidth="1"/>
    <col min="3" max="3" width="15.42578125" style="269" bestFit="1" customWidth="1"/>
    <col min="4" max="4" width="14.28515625" style="270" bestFit="1" customWidth="1"/>
    <col min="5" max="5" width="10.42578125" style="270" bestFit="1" customWidth="1"/>
    <col min="6" max="6" width="14.140625" style="265" bestFit="1" customWidth="1"/>
    <col min="7" max="7" width="13.28515625" style="265" bestFit="1" customWidth="1"/>
    <col min="8" max="8" width="25" style="265" customWidth="1"/>
    <col min="9" max="9" width="14.7109375" style="265" bestFit="1" customWidth="1"/>
    <col min="10" max="10" width="13.7109375" style="506" bestFit="1" customWidth="1"/>
    <col min="11" max="11" width="16.140625" style="265" customWidth="1"/>
    <col min="12" max="12" width="18.28515625" style="285" customWidth="1"/>
    <col min="13" max="13" width="16.7109375" style="265" customWidth="1"/>
    <col min="14" max="256" width="9.140625" style="265"/>
    <col min="257" max="257" width="4.42578125" style="265" bestFit="1" customWidth="1"/>
    <col min="258" max="258" width="27.5703125" style="265" bestFit="1" customWidth="1"/>
    <col min="259" max="259" width="12.7109375" style="265" customWidth="1"/>
    <col min="260" max="262" width="20.42578125" style="265" customWidth="1"/>
    <col min="263" max="512" width="9.140625" style="265"/>
    <col min="513" max="513" width="4.42578125" style="265" bestFit="1" customWidth="1"/>
    <col min="514" max="514" width="27.5703125" style="265" bestFit="1" customWidth="1"/>
    <col min="515" max="515" width="12.7109375" style="265" customWidth="1"/>
    <col min="516" max="518" width="20.42578125" style="265" customWidth="1"/>
    <col min="519" max="768" width="9.140625" style="265"/>
    <col min="769" max="769" width="4.42578125" style="265" bestFit="1" customWidth="1"/>
    <col min="770" max="770" width="27.5703125" style="265" bestFit="1" customWidth="1"/>
    <col min="771" max="771" width="12.7109375" style="265" customWidth="1"/>
    <col min="772" max="774" width="20.42578125" style="265" customWidth="1"/>
    <col min="775" max="1024" width="9.140625" style="265"/>
    <col min="1025" max="1025" width="4.42578125" style="265" bestFit="1" customWidth="1"/>
    <col min="1026" max="1026" width="27.5703125" style="265" bestFit="1" customWidth="1"/>
    <col min="1027" max="1027" width="12.7109375" style="265" customWidth="1"/>
    <col min="1028" max="1030" width="20.42578125" style="265" customWidth="1"/>
    <col min="1031" max="1280" width="9.140625" style="265"/>
    <col min="1281" max="1281" width="4.42578125" style="265" bestFit="1" customWidth="1"/>
    <col min="1282" max="1282" width="27.5703125" style="265" bestFit="1" customWidth="1"/>
    <col min="1283" max="1283" width="12.7109375" style="265" customWidth="1"/>
    <col min="1284" max="1286" width="20.42578125" style="265" customWidth="1"/>
    <col min="1287" max="1536" width="9.140625" style="265"/>
    <col min="1537" max="1537" width="4.42578125" style="265" bestFit="1" customWidth="1"/>
    <col min="1538" max="1538" width="27.5703125" style="265" bestFit="1" customWidth="1"/>
    <col min="1539" max="1539" width="12.7109375" style="265" customWidth="1"/>
    <col min="1540" max="1542" width="20.42578125" style="265" customWidth="1"/>
    <col min="1543" max="1792" width="9.140625" style="265"/>
    <col min="1793" max="1793" width="4.42578125" style="265" bestFit="1" customWidth="1"/>
    <col min="1794" max="1794" width="27.5703125" style="265" bestFit="1" customWidth="1"/>
    <col min="1795" max="1795" width="12.7109375" style="265" customWidth="1"/>
    <col min="1796" max="1798" width="20.42578125" style="265" customWidth="1"/>
    <col min="1799" max="2048" width="9.140625" style="265"/>
    <col min="2049" max="2049" width="4.42578125" style="265" bestFit="1" customWidth="1"/>
    <col min="2050" max="2050" width="27.5703125" style="265" bestFit="1" customWidth="1"/>
    <col min="2051" max="2051" width="12.7109375" style="265" customWidth="1"/>
    <col min="2052" max="2054" width="20.42578125" style="265" customWidth="1"/>
    <col min="2055" max="2304" width="9.140625" style="265"/>
    <col min="2305" max="2305" width="4.42578125" style="265" bestFit="1" customWidth="1"/>
    <col min="2306" max="2306" width="27.5703125" style="265" bestFit="1" customWidth="1"/>
    <col min="2307" max="2307" width="12.7109375" style="265" customWidth="1"/>
    <col min="2308" max="2310" width="20.42578125" style="265" customWidth="1"/>
    <col min="2311" max="2560" width="9.140625" style="265"/>
    <col min="2561" max="2561" width="4.42578125" style="265" bestFit="1" customWidth="1"/>
    <col min="2562" max="2562" width="27.5703125" style="265" bestFit="1" customWidth="1"/>
    <col min="2563" max="2563" width="12.7109375" style="265" customWidth="1"/>
    <col min="2564" max="2566" width="20.42578125" style="265" customWidth="1"/>
    <col min="2567" max="2816" width="9.140625" style="265"/>
    <col min="2817" max="2817" width="4.42578125" style="265" bestFit="1" customWidth="1"/>
    <col min="2818" max="2818" width="27.5703125" style="265" bestFit="1" customWidth="1"/>
    <col min="2819" max="2819" width="12.7109375" style="265" customWidth="1"/>
    <col min="2820" max="2822" width="20.42578125" style="265" customWidth="1"/>
    <col min="2823" max="3072" width="9.140625" style="265"/>
    <col min="3073" max="3073" width="4.42578125" style="265" bestFit="1" customWidth="1"/>
    <col min="3074" max="3074" width="27.5703125" style="265" bestFit="1" customWidth="1"/>
    <col min="3075" max="3075" width="12.7109375" style="265" customWidth="1"/>
    <col min="3076" max="3078" width="20.42578125" style="265" customWidth="1"/>
    <col min="3079" max="3328" width="9.140625" style="265"/>
    <col min="3329" max="3329" width="4.42578125" style="265" bestFit="1" customWidth="1"/>
    <col min="3330" max="3330" width="27.5703125" style="265" bestFit="1" customWidth="1"/>
    <col min="3331" max="3331" width="12.7109375" style="265" customWidth="1"/>
    <col min="3332" max="3334" width="20.42578125" style="265" customWidth="1"/>
    <col min="3335" max="3584" width="9.140625" style="265"/>
    <col min="3585" max="3585" width="4.42578125" style="265" bestFit="1" customWidth="1"/>
    <col min="3586" max="3586" width="27.5703125" style="265" bestFit="1" customWidth="1"/>
    <col min="3587" max="3587" width="12.7109375" style="265" customWidth="1"/>
    <col min="3588" max="3590" width="20.42578125" style="265" customWidth="1"/>
    <col min="3591" max="3840" width="9.140625" style="265"/>
    <col min="3841" max="3841" width="4.42578125" style="265" bestFit="1" customWidth="1"/>
    <col min="3842" max="3842" width="27.5703125" style="265" bestFit="1" customWidth="1"/>
    <col min="3843" max="3843" width="12.7109375" style="265" customWidth="1"/>
    <col min="3844" max="3846" width="20.42578125" style="265" customWidth="1"/>
    <col min="3847" max="4096" width="9.140625" style="265"/>
    <col min="4097" max="4097" width="4.42578125" style="265" bestFit="1" customWidth="1"/>
    <col min="4098" max="4098" width="27.5703125" style="265" bestFit="1" customWidth="1"/>
    <col min="4099" max="4099" width="12.7109375" style="265" customWidth="1"/>
    <col min="4100" max="4102" width="20.42578125" style="265" customWidth="1"/>
    <col min="4103" max="4352" width="9.140625" style="265"/>
    <col min="4353" max="4353" width="4.42578125" style="265" bestFit="1" customWidth="1"/>
    <col min="4354" max="4354" width="27.5703125" style="265" bestFit="1" customWidth="1"/>
    <col min="4355" max="4355" width="12.7109375" style="265" customWidth="1"/>
    <col min="4356" max="4358" width="20.42578125" style="265" customWidth="1"/>
    <col min="4359" max="4608" width="9.140625" style="265"/>
    <col min="4609" max="4609" width="4.42578125" style="265" bestFit="1" customWidth="1"/>
    <col min="4610" max="4610" width="27.5703125" style="265" bestFit="1" customWidth="1"/>
    <col min="4611" max="4611" width="12.7109375" style="265" customWidth="1"/>
    <col min="4612" max="4614" width="20.42578125" style="265" customWidth="1"/>
    <col min="4615" max="4864" width="9.140625" style="265"/>
    <col min="4865" max="4865" width="4.42578125" style="265" bestFit="1" customWidth="1"/>
    <col min="4866" max="4866" width="27.5703125" style="265" bestFit="1" customWidth="1"/>
    <col min="4867" max="4867" width="12.7109375" style="265" customWidth="1"/>
    <col min="4868" max="4870" width="20.42578125" style="265" customWidth="1"/>
    <col min="4871" max="5120" width="9.140625" style="265"/>
    <col min="5121" max="5121" width="4.42578125" style="265" bestFit="1" customWidth="1"/>
    <col min="5122" max="5122" width="27.5703125" style="265" bestFit="1" customWidth="1"/>
    <col min="5123" max="5123" width="12.7109375" style="265" customWidth="1"/>
    <col min="5124" max="5126" width="20.42578125" style="265" customWidth="1"/>
    <col min="5127" max="5376" width="9.140625" style="265"/>
    <col min="5377" max="5377" width="4.42578125" style="265" bestFit="1" customWidth="1"/>
    <col min="5378" max="5378" width="27.5703125" style="265" bestFit="1" customWidth="1"/>
    <col min="5379" max="5379" width="12.7109375" style="265" customWidth="1"/>
    <col min="5380" max="5382" width="20.42578125" style="265" customWidth="1"/>
    <col min="5383" max="5632" width="9.140625" style="265"/>
    <col min="5633" max="5633" width="4.42578125" style="265" bestFit="1" customWidth="1"/>
    <col min="5634" max="5634" width="27.5703125" style="265" bestFit="1" customWidth="1"/>
    <col min="5635" max="5635" width="12.7109375" style="265" customWidth="1"/>
    <col min="5636" max="5638" width="20.42578125" style="265" customWidth="1"/>
    <col min="5639" max="5888" width="9.140625" style="265"/>
    <col min="5889" max="5889" width="4.42578125" style="265" bestFit="1" customWidth="1"/>
    <col min="5890" max="5890" width="27.5703125" style="265" bestFit="1" customWidth="1"/>
    <col min="5891" max="5891" width="12.7109375" style="265" customWidth="1"/>
    <col min="5892" max="5894" width="20.42578125" style="265" customWidth="1"/>
    <col min="5895" max="6144" width="9.140625" style="265"/>
    <col min="6145" max="6145" width="4.42578125" style="265" bestFit="1" customWidth="1"/>
    <col min="6146" max="6146" width="27.5703125" style="265" bestFit="1" customWidth="1"/>
    <col min="6147" max="6147" width="12.7109375" style="265" customWidth="1"/>
    <col min="6148" max="6150" width="20.42578125" style="265" customWidth="1"/>
    <col min="6151" max="6400" width="9.140625" style="265"/>
    <col min="6401" max="6401" width="4.42578125" style="265" bestFit="1" customWidth="1"/>
    <col min="6402" max="6402" width="27.5703125" style="265" bestFit="1" customWidth="1"/>
    <col min="6403" max="6403" width="12.7109375" style="265" customWidth="1"/>
    <col min="6404" max="6406" width="20.42578125" style="265" customWidth="1"/>
    <col min="6407" max="6656" width="9.140625" style="265"/>
    <col min="6657" max="6657" width="4.42578125" style="265" bestFit="1" customWidth="1"/>
    <col min="6658" max="6658" width="27.5703125" style="265" bestFit="1" customWidth="1"/>
    <col min="6659" max="6659" width="12.7109375" style="265" customWidth="1"/>
    <col min="6660" max="6662" width="20.42578125" style="265" customWidth="1"/>
    <col min="6663" max="6912" width="9.140625" style="265"/>
    <col min="6913" max="6913" width="4.42578125" style="265" bestFit="1" customWidth="1"/>
    <col min="6914" max="6914" width="27.5703125" style="265" bestFit="1" customWidth="1"/>
    <col min="6915" max="6915" width="12.7109375" style="265" customWidth="1"/>
    <col min="6916" max="6918" width="20.42578125" style="265" customWidth="1"/>
    <col min="6919" max="7168" width="9.140625" style="265"/>
    <col min="7169" max="7169" width="4.42578125" style="265" bestFit="1" customWidth="1"/>
    <col min="7170" max="7170" width="27.5703125" style="265" bestFit="1" customWidth="1"/>
    <col min="7171" max="7171" width="12.7109375" style="265" customWidth="1"/>
    <col min="7172" max="7174" width="20.42578125" style="265" customWidth="1"/>
    <col min="7175" max="7424" width="9.140625" style="265"/>
    <col min="7425" max="7425" width="4.42578125" style="265" bestFit="1" customWidth="1"/>
    <col min="7426" max="7426" width="27.5703125" style="265" bestFit="1" customWidth="1"/>
    <col min="7427" max="7427" width="12.7109375" style="265" customWidth="1"/>
    <col min="7428" max="7430" width="20.42578125" style="265" customWidth="1"/>
    <col min="7431" max="7680" width="9.140625" style="265"/>
    <col min="7681" max="7681" width="4.42578125" style="265" bestFit="1" customWidth="1"/>
    <col min="7682" max="7682" width="27.5703125" style="265" bestFit="1" customWidth="1"/>
    <col min="7683" max="7683" width="12.7109375" style="265" customWidth="1"/>
    <col min="7684" max="7686" width="20.42578125" style="265" customWidth="1"/>
    <col min="7687" max="7936" width="9.140625" style="265"/>
    <col min="7937" max="7937" width="4.42578125" style="265" bestFit="1" customWidth="1"/>
    <col min="7938" max="7938" width="27.5703125" style="265" bestFit="1" customWidth="1"/>
    <col min="7939" max="7939" width="12.7109375" style="265" customWidth="1"/>
    <col min="7940" max="7942" width="20.42578125" style="265" customWidth="1"/>
    <col min="7943" max="8192" width="9.140625" style="265"/>
    <col min="8193" max="8193" width="4.42578125" style="265" bestFit="1" customWidth="1"/>
    <col min="8194" max="8194" width="27.5703125" style="265" bestFit="1" customWidth="1"/>
    <col min="8195" max="8195" width="12.7109375" style="265" customWidth="1"/>
    <col min="8196" max="8198" width="20.42578125" style="265" customWidth="1"/>
    <col min="8199" max="8448" width="9.140625" style="265"/>
    <col min="8449" max="8449" width="4.42578125" style="265" bestFit="1" customWidth="1"/>
    <col min="8450" max="8450" width="27.5703125" style="265" bestFit="1" customWidth="1"/>
    <col min="8451" max="8451" width="12.7109375" style="265" customWidth="1"/>
    <col min="8452" max="8454" width="20.42578125" style="265" customWidth="1"/>
    <col min="8455" max="8704" width="9.140625" style="265"/>
    <col min="8705" max="8705" width="4.42578125" style="265" bestFit="1" customWidth="1"/>
    <col min="8706" max="8706" width="27.5703125" style="265" bestFit="1" customWidth="1"/>
    <col min="8707" max="8707" width="12.7109375" style="265" customWidth="1"/>
    <col min="8708" max="8710" width="20.42578125" style="265" customWidth="1"/>
    <col min="8711" max="8960" width="9.140625" style="265"/>
    <col min="8961" max="8961" width="4.42578125" style="265" bestFit="1" customWidth="1"/>
    <col min="8962" max="8962" width="27.5703125" style="265" bestFit="1" customWidth="1"/>
    <col min="8963" max="8963" width="12.7109375" style="265" customWidth="1"/>
    <col min="8964" max="8966" width="20.42578125" style="265" customWidth="1"/>
    <col min="8967" max="9216" width="9.140625" style="265"/>
    <col min="9217" max="9217" width="4.42578125" style="265" bestFit="1" customWidth="1"/>
    <col min="9218" max="9218" width="27.5703125" style="265" bestFit="1" customWidth="1"/>
    <col min="9219" max="9219" width="12.7109375" style="265" customWidth="1"/>
    <col min="9220" max="9222" width="20.42578125" style="265" customWidth="1"/>
    <col min="9223" max="9472" width="9.140625" style="265"/>
    <col min="9473" max="9473" width="4.42578125" style="265" bestFit="1" customWidth="1"/>
    <col min="9474" max="9474" width="27.5703125" style="265" bestFit="1" customWidth="1"/>
    <col min="9475" max="9475" width="12.7109375" style="265" customWidth="1"/>
    <col min="9476" max="9478" width="20.42578125" style="265" customWidth="1"/>
    <col min="9479" max="9728" width="9.140625" style="265"/>
    <col min="9729" max="9729" width="4.42578125" style="265" bestFit="1" customWidth="1"/>
    <col min="9730" max="9730" width="27.5703125" style="265" bestFit="1" customWidth="1"/>
    <col min="9731" max="9731" width="12.7109375" style="265" customWidth="1"/>
    <col min="9732" max="9734" width="20.42578125" style="265" customWidth="1"/>
    <col min="9735" max="9984" width="9.140625" style="265"/>
    <col min="9985" max="9985" width="4.42578125" style="265" bestFit="1" customWidth="1"/>
    <col min="9986" max="9986" width="27.5703125" style="265" bestFit="1" customWidth="1"/>
    <col min="9987" max="9987" width="12.7109375" style="265" customWidth="1"/>
    <col min="9988" max="9990" width="20.42578125" style="265" customWidth="1"/>
    <col min="9991" max="10240" width="9.140625" style="265"/>
    <col min="10241" max="10241" width="4.42578125" style="265" bestFit="1" customWidth="1"/>
    <col min="10242" max="10242" width="27.5703125" style="265" bestFit="1" customWidth="1"/>
    <col min="10243" max="10243" width="12.7109375" style="265" customWidth="1"/>
    <col min="10244" max="10246" width="20.42578125" style="265" customWidth="1"/>
    <col min="10247" max="10496" width="9.140625" style="265"/>
    <col min="10497" max="10497" width="4.42578125" style="265" bestFit="1" customWidth="1"/>
    <col min="10498" max="10498" width="27.5703125" style="265" bestFit="1" customWidth="1"/>
    <col min="10499" max="10499" width="12.7109375" style="265" customWidth="1"/>
    <col min="10500" max="10502" width="20.42578125" style="265" customWidth="1"/>
    <col min="10503" max="10752" width="9.140625" style="265"/>
    <col min="10753" max="10753" width="4.42578125" style="265" bestFit="1" customWidth="1"/>
    <col min="10754" max="10754" width="27.5703125" style="265" bestFit="1" customWidth="1"/>
    <col min="10755" max="10755" width="12.7109375" style="265" customWidth="1"/>
    <col min="10756" max="10758" width="20.42578125" style="265" customWidth="1"/>
    <col min="10759" max="11008" width="9.140625" style="265"/>
    <col min="11009" max="11009" width="4.42578125" style="265" bestFit="1" customWidth="1"/>
    <col min="11010" max="11010" width="27.5703125" style="265" bestFit="1" customWidth="1"/>
    <col min="11011" max="11011" width="12.7109375" style="265" customWidth="1"/>
    <col min="11012" max="11014" width="20.42578125" style="265" customWidth="1"/>
    <col min="11015" max="11264" width="9.140625" style="265"/>
    <col min="11265" max="11265" width="4.42578125" style="265" bestFit="1" customWidth="1"/>
    <col min="11266" max="11266" width="27.5703125" style="265" bestFit="1" customWidth="1"/>
    <col min="11267" max="11267" width="12.7109375" style="265" customWidth="1"/>
    <col min="11268" max="11270" width="20.42578125" style="265" customWidth="1"/>
    <col min="11271" max="11520" width="9.140625" style="265"/>
    <col min="11521" max="11521" width="4.42578125" style="265" bestFit="1" customWidth="1"/>
    <col min="11522" max="11522" width="27.5703125" style="265" bestFit="1" customWidth="1"/>
    <col min="11523" max="11523" width="12.7109375" style="265" customWidth="1"/>
    <col min="11524" max="11526" width="20.42578125" style="265" customWidth="1"/>
    <col min="11527" max="11776" width="9.140625" style="265"/>
    <col min="11777" max="11777" width="4.42578125" style="265" bestFit="1" customWidth="1"/>
    <col min="11778" max="11778" width="27.5703125" style="265" bestFit="1" customWidth="1"/>
    <col min="11779" max="11779" width="12.7109375" style="265" customWidth="1"/>
    <col min="11780" max="11782" width="20.42578125" style="265" customWidth="1"/>
    <col min="11783" max="12032" width="9.140625" style="265"/>
    <col min="12033" max="12033" width="4.42578125" style="265" bestFit="1" customWidth="1"/>
    <col min="12034" max="12034" width="27.5703125" style="265" bestFit="1" customWidth="1"/>
    <col min="12035" max="12035" width="12.7109375" style="265" customWidth="1"/>
    <col min="12036" max="12038" width="20.42578125" style="265" customWidth="1"/>
    <col min="12039" max="12288" width="9.140625" style="265"/>
    <col min="12289" max="12289" width="4.42578125" style="265" bestFit="1" customWidth="1"/>
    <col min="12290" max="12290" width="27.5703125" style="265" bestFit="1" customWidth="1"/>
    <col min="12291" max="12291" width="12.7109375" style="265" customWidth="1"/>
    <col min="12292" max="12294" width="20.42578125" style="265" customWidth="1"/>
    <col min="12295" max="12544" width="9.140625" style="265"/>
    <col min="12545" max="12545" width="4.42578125" style="265" bestFit="1" customWidth="1"/>
    <col min="12546" max="12546" width="27.5703125" style="265" bestFit="1" customWidth="1"/>
    <col min="12547" max="12547" width="12.7109375" style="265" customWidth="1"/>
    <col min="12548" max="12550" width="20.42578125" style="265" customWidth="1"/>
    <col min="12551" max="12800" width="9.140625" style="265"/>
    <col min="12801" max="12801" width="4.42578125" style="265" bestFit="1" customWidth="1"/>
    <col min="12802" max="12802" width="27.5703125" style="265" bestFit="1" customWidth="1"/>
    <col min="12803" max="12803" width="12.7109375" style="265" customWidth="1"/>
    <col min="12804" max="12806" width="20.42578125" style="265" customWidth="1"/>
    <col min="12807" max="13056" width="9.140625" style="265"/>
    <col min="13057" max="13057" width="4.42578125" style="265" bestFit="1" customWidth="1"/>
    <col min="13058" max="13058" width="27.5703125" style="265" bestFit="1" customWidth="1"/>
    <col min="13059" max="13059" width="12.7109375" style="265" customWidth="1"/>
    <col min="13060" max="13062" width="20.42578125" style="265" customWidth="1"/>
    <col min="13063" max="13312" width="9.140625" style="265"/>
    <col min="13313" max="13313" width="4.42578125" style="265" bestFit="1" customWidth="1"/>
    <col min="13314" max="13314" width="27.5703125" style="265" bestFit="1" customWidth="1"/>
    <col min="13315" max="13315" width="12.7109375" style="265" customWidth="1"/>
    <col min="13316" max="13318" width="20.42578125" style="265" customWidth="1"/>
    <col min="13319" max="13568" width="9.140625" style="265"/>
    <col min="13569" max="13569" width="4.42578125" style="265" bestFit="1" customWidth="1"/>
    <col min="13570" max="13570" width="27.5703125" style="265" bestFit="1" customWidth="1"/>
    <col min="13571" max="13571" width="12.7109375" style="265" customWidth="1"/>
    <col min="13572" max="13574" width="20.42578125" style="265" customWidth="1"/>
    <col min="13575" max="13824" width="9.140625" style="265"/>
    <col min="13825" max="13825" width="4.42578125" style="265" bestFit="1" customWidth="1"/>
    <col min="13826" max="13826" width="27.5703125" style="265" bestFit="1" customWidth="1"/>
    <col min="13827" max="13827" width="12.7109375" style="265" customWidth="1"/>
    <col min="13828" max="13830" width="20.42578125" style="265" customWidth="1"/>
    <col min="13831" max="14080" width="9.140625" style="265"/>
    <col min="14081" max="14081" width="4.42578125" style="265" bestFit="1" customWidth="1"/>
    <col min="14082" max="14082" width="27.5703125" style="265" bestFit="1" customWidth="1"/>
    <col min="14083" max="14083" width="12.7109375" style="265" customWidth="1"/>
    <col min="14084" max="14086" width="20.42578125" style="265" customWidth="1"/>
    <col min="14087" max="14336" width="9.140625" style="265"/>
    <col min="14337" max="14337" width="4.42578125" style="265" bestFit="1" customWidth="1"/>
    <col min="14338" max="14338" width="27.5703125" style="265" bestFit="1" customWidth="1"/>
    <col min="14339" max="14339" width="12.7109375" style="265" customWidth="1"/>
    <col min="14340" max="14342" width="20.42578125" style="265" customWidth="1"/>
    <col min="14343" max="14592" width="9.140625" style="265"/>
    <col min="14593" max="14593" width="4.42578125" style="265" bestFit="1" customWidth="1"/>
    <col min="14594" max="14594" width="27.5703125" style="265" bestFit="1" customWidth="1"/>
    <col min="14595" max="14595" width="12.7109375" style="265" customWidth="1"/>
    <col min="14596" max="14598" width="20.42578125" style="265" customWidth="1"/>
    <col min="14599" max="14848" width="9.140625" style="265"/>
    <col min="14849" max="14849" width="4.42578125" style="265" bestFit="1" customWidth="1"/>
    <col min="14850" max="14850" width="27.5703125" style="265" bestFit="1" customWidth="1"/>
    <col min="14851" max="14851" width="12.7109375" style="265" customWidth="1"/>
    <col min="14852" max="14854" width="20.42578125" style="265" customWidth="1"/>
    <col min="14855" max="15104" width="9.140625" style="265"/>
    <col min="15105" max="15105" width="4.42578125" style="265" bestFit="1" customWidth="1"/>
    <col min="15106" max="15106" width="27.5703125" style="265" bestFit="1" customWidth="1"/>
    <col min="15107" max="15107" width="12.7109375" style="265" customWidth="1"/>
    <col min="15108" max="15110" width="20.42578125" style="265" customWidth="1"/>
    <col min="15111" max="15360" width="9.140625" style="265"/>
    <col min="15361" max="15361" width="4.42578125" style="265" bestFit="1" customWidth="1"/>
    <col min="15362" max="15362" width="27.5703125" style="265" bestFit="1" customWidth="1"/>
    <col min="15363" max="15363" width="12.7109375" style="265" customWidth="1"/>
    <col min="15364" max="15366" width="20.42578125" style="265" customWidth="1"/>
    <col min="15367" max="15616" width="9.140625" style="265"/>
    <col min="15617" max="15617" width="4.42578125" style="265" bestFit="1" customWidth="1"/>
    <col min="15618" max="15618" width="27.5703125" style="265" bestFit="1" customWidth="1"/>
    <col min="15619" max="15619" width="12.7109375" style="265" customWidth="1"/>
    <col min="15620" max="15622" width="20.42578125" style="265" customWidth="1"/>
    <col min="15623" max="15872" width="9.140625" style="265"/>
    <col min="15873" max="15873" width="4.42578125" style="265" bestFit="1" customWidth="1"/>
    <col min="15874" max="15874" width="27.5703125" style="265" bestFit="1" customWidth="1"/>
    <col min="15875" max="15875" width="12.7109375" style="265" customWidth="1"/>
    <col min="15876" max="15878" width="20.42578125" style="265" customWidth="1"/>
    <col min="15879" max="16128" width="9.140625" style="265"/>
    <col min="16129" max="16129" width="4.42578125" style="265" bestFit="1" customWidth="1"/>
    <col min="16130" max="16130" width="27.5703125" style="265" bestFit="1" customWidth="1"/>
    <col min="16131" max="16131" width="12.7109375" style="265" customWidth="1"/>
    <col min="16132" max="16134" width="20.42578125" style="265" customWidth="1"/>
    <col min="16135" max="16384" width="9.140625" style="265"/>
  </cols>
  <sheetData>
    <row r="1" spans="1:13">
      <c r="A1" s="945" t="s">
        <v>430</v>
      </c>
      <c r="B1" s="945"/>
      <c r="C1" s="945"/>
      <c r="D1" s="945"/>
      <c r="E1" s="945"/>
      <c r="F1" s="945"/>
      <c r="G1" s="945"/>
      <c r="H1" s="945"/>
      <c r="I1" s="299"/>
      <c r="J1" s="505"/>
      <c r="K1" s="299"/>
      <c r="L1" s="300"/>
      <c r="M1" s="299"/>
    </row>
    <row r="2" spans="1:13">
      <c r="A2" s="947" t="s">
        <v>383</v>
      </c>
      <c r="B2" s="947"/>
      <c r="C2" s="947"/>
      <c r="D2" s="947"/>
      <c r="E2" s="947"/>
      <c r="F2" s="947"/>
      <c r="G2" s="947"/>
      <c r="H2" s="947"/>
      <c r="I2" s="299"/>
      <c r="J2" s="505"/>
      <c r="K2" s="299"/>
      <c r="L2" s="300"/>
      <c r="M2" s="299"/>
    </row>
    <row r="3" spans="1:13" s="274" customFormat="1" ht="25.5" customHeight="1">
      <c r="A3" s="301"/>
      <c r="B3" s="266" t="s">
        <v>366</v>
      </c>
      <c r="C3" s="267" t="s">
        <v>367</v>
      </c>
      <c r="D3" s="267" t="s">
        <v>382</v>
      </c>
      <c r="E3" s="267" t="s">
        <v>361</v>
      </c>
      <c r="F3" s="266" t="s">
        <v>368</v>
      </c>
      <c r="G3" s="272" t="s">
        <v>13</v>
      </c>
      <c r="H3" s="271" t="s">
        <v>381</v>
      </c>
      <c r="I3" s="304" t="s">
        <v>447</v>
      </c>
      <c r="J3" s="304" t="s">
        <v>448</v>
      </c>
      <c r="K3" s="302"/>
      <c r="L3" s="300"/>
      <c r="M3" s="302"/>
    </row>
    <row r="4" spans="1:13">
      <c r="A4" s="301">
        <v>1</v>
      </c>
      <c r="B4" s="592" t="s">
        <v>18</v>
      </c>
      <c r="C4" s="566" t="s">
        <v>369</v>
      </c>
      <c r="D4" s="568">
        <v>27550</v>
      </c>
      <c r="E4" s="568">
        <f>+D4*0.01</f>
        <v>275.5</v>
      </c>
      <c r="F4" s="569">
        <f>+D4-E4</f>
        <v>27274.5</v>
      </c>
      <c r="G4" s="305" t="s">
        <v>488</v>
      </c>
      <c r="H4" s="305">
        <v>3200000002</v>
      </c>
      <c r="I4" s="303" t="s">
        <v>449</v>
      </c>
      <c r="J4" s="555" t="s">
        <v>548</v>
      </c>
      <c r="K4" s="299"/>
      <c r="L4" s="300"/>
      <c r="M4" s="299"/>
    </row>
    <row r="5" spans="1:13">
      <c r="A5" s="301">
        <v>2</v>
      </c>
      <c r="B5" s="592" t="s">
        <v>24</v>
      </c>
      <c r="C5" s="566" t="s">
        <v>369</v>
      </c>
      <c r="D5" s="568">
        <v>15600</v>
      </c>
      <c r="E5" s="568">
        <f t="shared" ref="E5:E68" si="0">+D5*0.01</f>
        <v>156</v>
      </c>
      <c r="F5" s="569">
        <f t="shared" ref="F5:F68" si="1">+D5-E5</f>
        <v>15444</v>
      </c>
      <c r="G5" s="305" t="s">
        <v>488</v>
      </c>
      <c r="H5" s="305">
        <v>3200000003</v>
      </c>
      <c r="I5" s="303" t="s">
        <v>449</v>
      </c>
      <c r="J5" s="555" t="s">
        <v>548</v>
      </c>
      <c r="K5" s="299"/>
      <c r="L5" s="300"/>
      <c r="M5" s="299"/>
    </row>
    <row r="6" spans="1:13">
      <c r="A6" s="301">
        <v>3</v>
      </c>
      <c r="B6" s="592" t="s">
        <v>28</v>
      </c>
      <c r="C6" s="566" t="s">
        <v>369</v>
      </c>
      <c r="D6" s="568">
        <v>16560</v>
      </c>
      <c r="E6" s="568">
        <f t="shared" si="0"/>
        <v>165.6</v>
      </c>
      <c r="F6" s="569">
        <f t="shared" si="1"/>
        <v>16394.400000000001</v>
      </c>
      <c r="G6" s="305" t="s">
        <v>488</v>
      </c>
      <c r="H6" s="305">
        <v>3200000004</v>
      </c>
      <c r="I6" s="303" t="s">
        <v>449</v>
      </c>
      <c r="J6" s="555" t="s">
        <v>548</v>
      </c>
      <c r="K6" s="299"/>
      <c r="L6" s="300"/>
      <c r="M6" s="299"/>
    </row>
    <row r="7" spans="1:13">
      <c r="A7" s="301">
        <v>4</v>
      </c>
      <c r="B7" s="592" t="s">
        <v>200</v>
      </c>
      <c r="C7" s="566" t="s">
        <v>369</v>
      </c>
      <c r="D7" s="593">
        <v>25000</v>
      </c>
      <c r="E7" s="568">
        <f t="shared" si="0"/>
        <v>250</v>
      </c>
      <c r="F7" s="569">
        <f t="shared" si="1"/>
        <v>24750</v>
      </c>
      <c r="G7" s="305" t="s">
        <v>488</v>
      </c>
      <c r="H7" s="305">
        <v>3200000005</v>
      </c>
      <c r="I7" s="303" t="s">
        <v>449</v>
      </c>
      <c r="J7" s="555" t="s">
        <v>548</v>
      </c>
      <c r="K7" s="299"/>
      <c r="L7" s="300"/>
      <c r="M7" s="299"/>
    </row>
    <row r="8" spans="1:13">
      <c r="A8" s="301">
        <v>5</v>
      </c>
      <c r="B8" s="592" t="s">
        <v>483</v>
      </c>
      <c r="C8" s="566" t="s">
        <v>369</v>
      </c>
      <c r="D8" s="593">
        <v>15000</v>
      </c>
      <c r="E8" s="568">
        <f t="shared" si="0"/>
        <v>150</v>
      </c>
      <c r="F8" s="569">
        <f t="shared" si="1"/>
        <v>14850</v>
      </c>
      <c r="G8" s="305" t="s">
        <v>488</v>
      </c>
      <c r="H8" s="305">
        <v>3200000006</v>
      </c>
      <c r="I8" s="303" t="s">
        <v>449</v>
      </c>
      <c r="J8" s="555" t="s">
        <v>548</v>
      </c>
      <c r="K8" s="299"/>
      <c r="L8" s="300"/>
      <c r="M8" s="299"/>
    </row>
    <row r="9" spans="1:13">
      <c r="A9" s="301">
        <v>6</v>
      </c>
      <c r="B9" s="592" t="s">
        <v>208</v>
      </c>
      <c r="C9" s="566" t="s">
        <v>369</v>
      </c>
      <c r="D9" s="593">
        <v>15000</v>
      </c>
      <c r="E9" s="568">
        <f t="shared" si="0"/>
        <v>150</v>
      </c>
      <c r="F9" s="569">
        <f t="shared" si="1"/>
        <v>14850</v>
      </c>
      <c r="G9" s="305" t="s">
        <v>488</v>
      </c>
      <c r="H9" s="305">
        <v>3200000007</v>
      </c>
      <c r="I9" s="303" t="s">
        <v>449</v>
      </c>
      <c r="J9" s="555" t="s">
        <v>548</v>
      </c>
      <c r="K9" s="299"/>
      <c r="L9" s="300"/>
      <c r="M9" s="299"/>
    </row>
    <row r="10" spans="1:13">
      <c r="A10" s="301">
        <v>7</v>
      </c>
      <c r="B10" s="608" t="s">
        <v>210</v>
      </c>
      <c r="C10" s="566" t="s">
        <v>369</v>
      </c>
      <c r="D10" s="609">
        <v>25000</v>
      </c>
      <c r="E10" s="568">
        <f t="shared" si="0"/>
        <v>250</v>
      </c>
      <c r="F10" s="569">
        <f t="shared" si="1"/>
        <v>24750</v>
      </c>
      <c r="G10" s="305" t="s">
        <v>488</v>
      </c>
      <c r="H10" s="305">
        <v>3200000100</v>
      </c>
      <c r="I10" s="303" t="s">
        <v>450</v>
      </c>
      <c r="J10" s="555" t="s">
        <v>548</v>
      </c>
      <c r="K10" s="299"/>
      <c r="L10" s="300"/>
      <c r="M10" s="299"/>
    </row>
    <row r="11" spans="1:13">
      <c r="A11" s="580"/>
      <c r="B11" s="607"/>
      <c r="C11" s="581"/>
      <c r="D11" s="665">
        <f>SUM(D4:D10)</f>
        <v>139710</v>
      </c>
      <c r="E11" s="654">
        <f>SUM(E4:E10)</f>
        <v>1397.1</v>
      </c>
      <c r="F11" s="655">
        <f>SUM(F4:F10)</f>
        <v>138312.9</v>
      </c>
      <c r="G11" s="557"/>
      <c r="H11" s="299"/>
      <c r="I11" s="300"/>
      <c r="J11" s="505"/>
      <c r="K11" s="299"/>
      <c r="L11" s="300"/>
      <c r="M11" s="299"/>
    </row>
    <row r="12" spans="1:13">
      <c r="A12" s="580"/>
      <c r="B12" s="607"/>
      <c r="C12" s="610"/>
      <c r="D12" s="664"/>
      <c r="E12" s="306"/>
      <c r="F12" s="550"/>
      <c r="G12" s="299"/>
      <c r="H12" s="299"/>
      <c r="I12" s="300"/>
      <c r="J12" s="505"/>
      <c r="K12" s="299"/>
      <c r="L12" s="300"/>
      <c r="M12" s="299"/>
    </row>
    <row r="13" spans="1:13">
      <c r="A13" s="301">
        <v>8</v>
      </c>
      <c r="B13" s="592" t="s">
        <v>34</v>
      </c>
      <c r="C13" s="566" t="s">
        <v>33</v>
      </c>
      <c r="D13" s="568">
        <v>16540</v>
      </c>
      <c r="E13" s="568">
        <f t="shared" si="0"/>
        <v>165.4</v>
      </c>
      <c r="F13" s="569">
        <f t="shared" si="1"/>
        <v>16374.6</v>
      </c>
      <c r="G13" s="305" t="s">
        <v>488</v>
      </c>
      <c r="H13" s="305">
        <v>3200000009</v>
      </c>
      <c r="I13" s="303" t="s">
        <v>449</v>
      </c>
      <c r="J13" s="555" t="s">
        <v>548</v>
      </c>
      <c r="K13" s="299"/>
      <c r="L13" s="300"/>
      <c r="M13" s="299"/>
    </row>
    <row r="14" spans="1:13">
      <c r="A14" s="301">
        <v>9</v>
      </c>
      <c r="B14" s="592" t="s">
        <v>38</v>
      </c>
      <c r="C14" s="566" t="s">
        <v>33</v>
      </c>
      <c r="D14" s="568">
        <v>16540</v>
      </c>
      <c r="E14" s="568">
        <f t="shared" si="0"/>
        <v>165.4</v>
      </c>
      <c r="F14" s="569">
        <f t="shared" si="1"/>
        <v>16374.6</v>
      </c>
      <c r="G14" s="305" t="s">
        <v>488</v>
      </c>
      <c r="H14" s="305">
        <v>3200000010</v>
      </c>
      <c r="I14" s="303" t="s">
        <v>449</v>
      </c>
      <c r="J14" s="555" t="s">
        <v>548</v>
      </c>
      <c r="K14" s="299"/>
      <c r="L14" s="300"/>
      <c r="M14" s="299"/>
    </row>
    <row r="15" spans="1:13">
      <c r="A15" s="301">
        <v>10</v>
      </c>
      <c r="B15" s="591" t="s">
        <v>41</v>
      </c>
      <c r="C15" s="566" t="s">
        <v>33</v>
      </c>
      <c r="D15" s="568">
        <v>15600</v>
      </c>
      <c r="E15" s="568">
        <f t="shared" si="0"/>
        <v>156</v>
      </c>
      <c r="F15" s="569">
        <f t="shared" si="1"/>
        <v>15444</v>
      </c>
      <c r="G15" s="305" t="s">
        <v>488</v>
      </c>
      <c r="H15" s="305">
        <v>3200000011</v>
      </c>
      <c r="I15" s="303" t="s">
        <v>449</v>
      </c>
      <c r="J15" s="555" t="s">
        <v>548</v>
      </c>
      <c r="K15" s="299"/>
      <c r="L15" s="300"/>
      <c r="M15" s="299"/>
    </row>
    <row r="16" spans="1:13">
      <c r="A16" s="301">
        <v>11</v>
      </c>
      <c r="B16" s="592" t="s">
        <v>44</v>
      </c>
      <c r="C16" s="566" t="s">
        <v>33</v>
      </c>
      <c r="D16" s="568">
        <v>16150</v>
      </c>
      <c r="E16" s="568">
        <f t="shared" si="0"/>
        <v>161.5</v>
      </c>
      <c r="F16" s="569">
        <f t="shared" si="1"/>
        <v>15988.5</v>
      </c>
      <c r="G16" s="305" t="s">
        <v>488</v>
      </c>
      <c r="H16" s="305">
        <v>3200000012</v>
      </c>
      <c r="I16" s="303" t="s">
        <v>449</v>
      </c>
      <c r="J16" s="555" t="s">
        <v>548</v>
      </c>
      <c r="K16" s="299"/>
      <c r="L16" s="300"/>
      <c r="M16" s="299"/>
    </row>
    <row r="17" spans="1:13">
      <c r="A17" s="301">
        <v>12</v>
      </c>
      <c r="B17" s="592" t="s">
        <v>48</v>
      </c>
      <c r="C17" s="566" t="s">
        <v>33</v>
      </c>
      <c r="D17" s="568">
        <v>20910</v>
      </c>
      <c r="E17" s="568">
        <f t="shared" si="0"/>
        <v>209.1</v>
      </c>
      <c r="F17" s="569">
        <f t="shared" si="1"/>
        <v>20700.900000000001</v>
      </c>
      <c r="G17" s="305" t="s">
        <v>488</v>
      </c>
      <c r="H17" s="305">
        <v>3200000013</v>
      </c>
      <c r="I17" s="303" t="s">
        <v>449</v>
      </c>
      <c r="J17" s="555" t="s">
        <v>548</v>
      </c>
      <c r="K17" s="299"/>
      <c r="L17" s="300"/>
      <c r="M17" s="299"/>
    </row>
    <row r="18" spans="1:13">
      <c r="A18" s="301">
        <v>13</v>
      </c>
      <c r="B18" s="591" t="s">
        <v>51</v>
      </c>
      <c r="C18" s="566" t="s">
        <v>33</v>
      </c>
      <c r="D18" s="568">
        <v>19440</v>
      </c>
      <c r="E18" s="568">
        <f t="shared" si="0"/>
        <v>194.4</v>
      </c>
      <c r="F18" s="569">
        <f t="shared" si="1"/>
        <v>19245.599999999999</v>
      </c>
      <c r="G18" s="305" t="s">
        <v>488</v>
      </c>
      <c r="H18" s="305">
        <v>3200000014</v>
      </c>
      <c r="I18" s="303" t="s">
        <v>449</v>
      </c>
      <c r="J18" s="555" t="s">
        <v>548</v>
      </c>
      <c r="K18" s="299"/>
      <c r="L18" s="300"/>
      <c r="M18" s="299"/>
    </row>
    <row r="19" spans="1:13">
      <c r="A19" s="301">
        <v>14</v>
      </c>
      <c r="B19" s="592" t="s">
        <v>55</v>
      </c>
      <c r="C19" s="566" t="s">
        <v>33</v>
      </c>
      <c r="D19" s="568">
        <v>10400</v>
      </c>
      <c r="E19" s="568">
        <f t="shared" si="0"/>
        <v>104</v>
      </c>
      <c r="F19" s="569">
        <f t="shared" si="1"/>
        <v>10296</v>
      </c>
      <c r="G19" s="305" t="s">
        <v>488</v>
      </c>
      <c r="H19" s="305">
        <v>3200000015</v>
      </c>
      <c r="I19" s="303" t="s">
        <v>449</v>
      </c>
      <c r="J19" s="555" t="s">
        <v>548</v>
      </c>
      <c r="K19" s="299"/>
      <c r="L19" s="300"/>
      <c r="M19" s="299"/>
    </row>
    <row r="20" spans="1:13">
      <c r="A20" s="301">
        <v>15</v>
      </c>
      <c r="B20" s="592" t="s">
        <v>59</v>
      </c>
      <c r="C20" s="566" t="s">
        <v>33</v>
      </c>
      <c r="D20" s="568">
        <v>19370</v>
      </c>
      <c r="E20" s="568">
        <f t="shared" si="0"/>
        <v>193.70000000000002</v>
      </c>
      <c r="F20" s="569">
        <f t="shared" si="1"/>
        <v>19176.3</v>
      </c>
      <c r="G20" s="305" t="s">
        <v>488</v>
      </c>
      <c r="H20" s="305">
        <v>3200000016</v>
      </c>
      <c r="I20" s="303" t="s">
        <v>449</v>
      </c>
      <c r="J20" s="555" t="s">
        <v>548</v>
      </c>
      <c r="K20" s="299"/>
      <c r="L20" s="300"/>
      <c r="M20" s="299"/>
    </row>
    <row r="21" spans="1:13">
      <c r="A21" s="301">
        <v>16</v>
      </c>
      <c r="B21" s="592" t="s">
        <v>63</v>
      </c>
      <c r="C21" s="566" t="s">
        <v>33</v>
      </c>
      <c r="D21" s="568">
        <v>15980</v>
      </c>
      <c r="E21" s="568">
        <f t="shared" si="0"/>
        <v>159.80000000000001</v>
      </c>
      <c r="F21" s="569">
        <f t="shared" si="1"/>
        <v>15820.2</v>
      </c>
      <c r="G21" s="305" t="s">
        <v>488</v>
      </c>
      <c r="H21" s="305">
        <v>3200000017</v>
      </c>
      <c r="I21" s="303" t="s">
        <v>449</v>
      </c>
      <c r="J21" s="555" t="s">
        <v>548</v>
      </c>
      <c r="K21" s="299"/>
      <c r="L21" s="300"/>
      <c r="M21" s="299"/>
    </row>
    <row r="22" spans="1:13">
      <c r="A22" s="301">
        <v>17</v>
      </c>
      <c r="B22" s="592" t="s">
        <v>67</v>
      </c>
      <c r="C22" s="566" t="s">
        <v>33</v>
      </c>
      <c r="D22" s="568">
        <v>18900</v>
      </c>
      <c r="E22" s="568">
        <f t="shared" si="0"/>
        <v>189</v>
      </c>
      <c r="F22" s="569">
        <f t="shared" si="1"/>
        <v>18711</v>
      </c>
      <c r="G22" s="305" t="s">
        <v>488</v>
      </c>
      <c r="H22" s="305">
        <v>3200000018</v>
      </c>
      <c r="I22" s="303" t="s">
        <v>449</v>
      </c>
      <c r="J22" s="555" t="s">
        <v>548</v>
      </c>
      <c r="K22" s="299"/>
      <c r="L22" s="300"/>
      <c r="M22" s="299"/>
    </row>
    <row r="23" spans="1:13">
      <c r="A23" s="301">
        <v>18</v>
      </c>
      <c r="B23" s="592" t="s">
        <v>69</v>
      </c>
      <c r="C23" s="566" t="s">
        <v>33</v>
      </c>
      <c r="D23" s="568">
        <v>18560</v>
      </c>
      <c r="E23" s="568">
        <f t="shared" si="0"/>
        <v>185.6</v>
      </c>
      <c r="F23" s="569">
        <f t="shared" si="1"/>
        <v>18374.400000000001</v>
      </c>
      <c r="G23" s="305" t="s">
        <v>488</v>
      </c>
      <c r="H23" s="305">
        <v>3200000019</v>
      </c>
      <c r="I23" s="303" t="s">
        <v>449</v>
      </c>
      <c r="J23" s="555" t="s">
        <v>548</v>
      </c>
      <c r="K23" s="299"/>
      <c r="L23" s="300"/>
      <c r="M23" s="299"/>
    </row>
    <row r="24" spans="1:13">
      <c r="A24" s="301">
        <v>19</v>
      </c>
      <c r="B24" s="592" t="s">
        <v>72</v>
      </c>
      <c r="C24" s="566" t="s">
        <v>33</v>
      </c>
      <c r="D24" s="568">
        <v>14230</v>
      </c>
      <c r="E24" s="568">
        <f t="shared" si="0"/>
        <v>142.30000000000001</v>
      </c>
      <c r="F24" s="569">
        <f t="shared" si="1"/>
        <v>14087.7</v>
      </c>
      <c r="G24" s="305" t="s">
        <v>488</v>
      </c>
      <c r="H24" s="305">
        <v>3200000020</v>
      </c>
      <c r="I24" s="303" t="s">
        <v>449</v>
      </c>
      <c r="J24" s="555" t="s">
        <v>548</v>
      </c>
      <c r="K24" s="299"/>
      <c r="L24" s="300"/>
      <c r="M24" s="299"/>
    </row>
    <row r="25" spans="1:13">
      <c r="A25" s="301">
        <v>20</v>
      </c>
      <c r="B25" s="592" t="s">
        <v>75</v>
      </c>
      <c r="C25" s="566" t="s">
        <v>33</v>
      </c>
      <c r="D25" s="568">
        <v>15530</v>
      </c>
      <c r="E25" s="568">
        <f t="shared" si="0"/>
        <v>155.30000000000001</v>
      </c>
      <c r="F25" s="569">
        <f t="shared" si="1"/>
        <v>15374.7</v>
      </c>
      <c r="G25" s="305" t="s">
        <v>488</v>
      </c>
      <c r="H25" s="305">
        <v>3200000021</v>
      </c>
      <c r="I25" s="303" t="s">
        <v>449</v>
      </c>
      <c r="J25" s="555" t="s">
        <v>548</v>
      </c>
      <c r="K25" s="299"/>
      <c r="L25" s="300"/>
      <c r="M25" s="299"/>
    </row>
    <row r="26" spans="1:13">
      <c r="A26" s="301">
        <v>21</v>
      </c>
      <c r="B26" s="592" t="s">
        <v>79</v>
      </c>
      <c r="C26" s="566" t="s">
        <v>33</v>
      </c>
      <c r="D26" s="568">
        <v>14200</v>
      </c>
      <c r="E26" s="568">
        <f t="shared" si="0"/>
        <v>142</v>
      </c>
      <c r="F26" s="569">
        <f t="shared" si="1"/>
        <v>14058</v>
      </c>
      <c r="G26" s="305" t="s">
        <v>488</v>
      </c>
      <c r="H26" s="305">
        <v>3200000022</v>
      </c>
      <c r="I26" s="303" t="s">
        <v>449</v>
      </c>
      <c r="J26" s="555" t="s">
        <v>548</v>
      </c>
      <c r="K26" s="299"/>
      <c r="L26" s="300"/>
      <c r="M26" s="299"/>
    </row>
    <row r="27" spans="1:13">
      <c r="A27" s="301">
        <v>22</v>
      </c>
      <c r="B27" s="565" t="s">
        <v>214</v>
      </c>
      <c r="C27" s="566" t="s">
        <v>33</v>
      </c>
      <c r="D27" s="567">
        <v>15000</v>
      </c>
      <c r="E27" s="568">
        <f t="shared" si="0"/>
        <v>150</v>
      </c>
      <c r="F27" s="569">
        <f t="shared" si="1"/>
        <v>14850</v>
      </c>
      <c r="G27" s="305" t="s">
        <v>488</v>
      </c>
      <c r="H27" s="305">
        <v>3200000023</v>
      </c>
      <c r="I27" s="303" t="s">
        <v>449</v>
      </c>
      <c r="J27" s="555" t="s">
        <v>548</v>
      </c>
      <c r="K27" s="299"/>
      <c r="L27" s="300"/>
      <c r="M27" s="299"/>
    </row>
    <row r="28" spans="1:13">
      <c r="A28" s="301">
        <v>23</v>
      </c>
      <c r="B28" s="565" t="s">
        <v>217</v>
      </c>
      <c r="C28" s="566" t="s">
        <v>33</v>
      </c>
      <c r="D28" s="567">
        <v>15000</v>
      </c>
      <c r="E28" s="568">
        <f t="shared" si="0"/>
        <v>150</v>
      </c>
      <c r="F28" s="569">
        <f t="shared" si="1"/>
        <v>14850</v>
      </c>
      <c r="G28" s="305" t="s">
        <v>488</v>
      </c>
      <c r="H28" s="305">
        <v>3200000024</v>
      </c>
      <c r="I28" s="303" t="s">
        <v>449</v>
      </c>
      <c r="J28" s="555" t="s">
        <v>548</v>
      </c>
      <c r="K28" s="299"/>
      <c r="L28" s="300"/>
      <c r="M28" s="299"/>
    </row>
    <row r="29" spans="1:13">
      <c r="A29" s="301">
        <v>24</v>
      </c>
      <c r="B29" s="565" t="s">
        <v>221</v>
      </c>
      <c r="C29" s="566" t="s">
        <v>33</v>
      </c>
      <c r="D29" s="567">
        <v>15000</v>
      </c>
      <c r="E29" s="568">
        <f t="shared" si="0"/>
        <v>150</v>
      </c>
      <c r="F29" s="569">
        <f t="shared" si="1"/>
        <v>14850</v>
      </c>
      <c r="G29" s="305" t="s">
        <v>488</v>
      </c>
      <c r="H29" s="305">
        <v>3200000025</v>
      </c>
      <c r="I29" s="303" t="s">
        <v>449</v>
      </c>
      <c r="J29" s="555" t="s">
        <v>548</v>
      </c>
      <c r="K29" s="299"/>
      <c r="L29" s="300"/>
      <c r="M29" s="299"/>
    </row>
    <row r="30" spans="1:13">
      <c r="A30" s="301">
        <v>25</v>
      </c>
      <c r="B30" s="591" t="s">
        <v>224</v>
      </c>
      <c r="C30" s="566" t="s">
        <v>33</v>
      </c>
      <c r="D30" s="612">
        <v>15000</v>
      </c>
      <c r="E30" s="568">
        <f t="shared" si="0"/>
        <v>150</v>
      </c>
      <c r="F30" s="569">
        <f t="shared" si="1"/>
        <v>14850</v>
      </c>
      <c r="G30" s="305" t="s">
        <v>488</v>
      </c>
      <c r="H30" s="305">
        <v>3200000026</v>
      </c>
      <c r="I30" s="303" t="s">
        <v>449</v>
      </c>
      <c r="J30" s="555" t="s">
        <v>548</v>
      </c>
      <c r="K30" s="299"/>
      <c r="L30" s="300"/>
      <c r="M30" s="299"/>
    </row>
    <row r="31" spans="1:13">
      <c r="A31" s="301">
        <v>26</v>
      </c>
      <c r="B31" s="565" t="s">
        <v>228</v>
      </c>
      <c r="C31" s="566" t="s">
        <v>33</v>
      </c>
      <c r="D31" s="567">
        <v>18000</v>
      </c>
      <c r="E31" s="568">
        <f t="shared" si="0"/>
        <v>180</v>
      </c>
      <c r="F31" s="569">
        <f t="shared" si="1"/>
        <v>17820</v>
      </c>
      <c r="G31" s="305" t="s">
        <v>488</v>
      </c>
      <c r="H31" s="305">
        <v>3200000027</v>
      </c>
      <c r="I31" s="303" t="s">
        <v>449</v>
      </c>
      <c r="J31" s="555" t="s">
        <v>548</v>
      </c>
      <c r="K31" s="299"/>
      <c r="L31" s="300"/>
      <c r="M31" s="299"/>
    </row>
    <row r="32" spans="1:13">
      <c r="A32" s="301">
        <v>27</v>
      </c>
      <c r="B32" s="591" t="s">
        <v>231</v>
      </c>
      <c r="C32" s="566" t="s">
        <v>33</v>
      </c>
      <c r="D32" s="612">
        <v>13000</v>
      </c>
      <c r="E32" s="568">
        <f t="shared" si="0"/>
        <v>130</v>
      </c>
      <c r="F32" s="569">
        <f t="shared" si="1"/>
        <v>12870</v>
      </c>
      <c r="G32" s="305" t="s">
        <v>488</v>
      </c>
      <c r="H32" s="305">
        <v>3200000028</v>
      </c>
      <c r="I32" s="303" t="s">
        <v>449</v>
      </c>
      <c r="J32" s="555" t="s">
        <v>548</v>
      </c>
      <c r="K32" s="299"/>
      <c r="L32" s="300"/>
      <c r="M32" s="299"/>
    </row>
    <row r="33" spans="1:13">
      <c r="A33" s="580"/>
      <c r="B33" s="611"/>
      <c r="C33" s="581"/>
      <c r="D33" s="662">
        <f>SUM(D13:D32)</f>
        <v>323350</v>
      </c>
      <c r="E33" s="654">
        <f>SUM(E13:E32)</f>
        <v>3233.5</v>
      </c>
      <c r="F33" s="655">
        <f>SUM(F13:F32)</f>
        <v>320116.5</v>
      </c>
      <c r="G33" s="557"/>
      <c r="H33" s="299"/>
      <c r="I33" s="300"/>
      <c r="J33" s="505"/>
      <c r="K33" s="299"/>
      <c r="L33" s="300"/>
      <c r="M33" s="299"/>
    </row>
    <row r="34" spans="1:13">
      <c r="A34" s="580"/>
      <c r="B34" s="611"/>
      <c r="C34" s="610"/>
      <c r="D34" s="663"/>
      <c r="E34" s="306"/>
      <c r="F34" s="550"/>
      <c r="G34" s="299"/>
      <c r="H34" s="299"/>
      <c r="I34" s="300"/>
      <c r="J34" s="505"/>
      <c r="K34" s="299"/>
      <c r="L34" s="300"/>
      <c r="M34" s="299"/>
    </row>
    <row r="35" spans="1:13">
      <c r="A35" s="301">
        <v>32</v>
      </c>
      <c r="B35" s="591" t="s">
        <v>83</v>
      </c>
      <c r="C35" s="566" t="s">
        <v>370</v>
      </c>
      <c r="D35" s="613">
        <v>23550</v>
      </c>
      <c r="E35" s="568">
        <f t="shared" si="0"/>
        <v>235.5</v>
      </c>
      <c r="F35" s="569">
        <f t="shared" si="1"/>
        <v>23314.5</v>
      </c>
      <c r="G35" s="305" t="s">
        <v>488</v>
      </c>
      <c r="H35" s="305">
        <v>3200000033</v>
      </c>
      <c r="I35" s="303" t="s">
        <v>449</v>
      </c>
      <c r="J35" s="555" t="s">
        <v>548</v>
      </c>
      <c r="K35" s="299"/>
      <c r="L35" s="300"/>
      <c r="M35" s="299"/>
    </row>
    <row r="36" spans="1:13">
      <c r="A36" s="301">
        <v>33</v>
      </c>
      <c r="B36" s="591" t="s">
        <v>87</v>
      </c>
      <c r="C36" s="566" t="s">
        <v>370</v>
      </c>
      <c r="D36" s="613">
        <v>20790</v>
      </c>
      <c r="E36" s="568">
        <f t="shared" si="0"/>
        <v>207.9</v>
      </c>
      <c r="F36" s="569">
        <f t="shared" si="1"/>
        <v>20582.099999999999</v>
      </c>
      <c r="G36" s="305" t="s">
        <v>488</v>
      </c>
      <c r="H36" s="305">
        <v>3200000034</v>
      </c>
      <c r="I36" s="303" t="s">
        <v>449</v>
      </c>
      <c r="J36" s="555" t="s">
        <v>548</v>
      </c>
      <c r="K36" s="299"/>
      <c r="L36" s="300"/>
      <c r="M36" s="299"/>
    </row>
    <row r="37" spans="1:13">
      <c r="A37" s="301">
        <v>34</v>
      </c>
      <c r="B37" s="592" t="s">
        <v>91</v>
      </c>
      <c r="C37" s="566" t="s">
        <v>370</v>
      </c>
      <c r="D37" s="613">
        <v>19850</v>
      </c>
      <c r="E37" s="568">
        <f t="shared" si="0"/>
        <v>198.5</v>
      </c>
      <c r="F37" s="569">
        <f t="shared" si="1"/>
        <v>19651.5</v>
      </c>
      <c r="G37" s="305" t="s">
        <v>488</v>
      </c>
      <c r="H37" s="305">
        <v>3200000035</v>
      </c>
      <c r="I37" s="303" t="s">
        <v>449</v>
      </c>
      <c r="J37" s="555" t="s">
        <v>548</v>
      </c>
      <c r="K37" s="299"/>
      <c r="L37" s="300"/>
      <c r="M37" s="299"/>
    </row>
    <row r="38" spans="1:13">
      <c r="A38" s="301">
        <v>35</v>
      </c>
      <c r="B38" s="591" t="s">
        <v>95</v>
      </c>
      <c r="C38" s="566" t="s">
        <v>370</v>
      </c>
      <c r="D38" s="613">
        <v>22460</v>
      </c>
      <c r="E38" s="568">
        <f t="shared" si="0"/>
        <v>224.6</v>
      </c>
      <c r="F38" s="569">
        <f t="shared" si="1"/>
        <v>22235.4</v>
      </c>
      <c r="G38" s="305" t="s">
        <v>488</v>
      </c>
      <c r="H38" s="305">
        <v>3200000036</v>
      </c>
      <c r="I38" s="303" t="s">
        <v>449</v>
      </c>
      <c r="J38" s="555" t="s">
        <v>548</v>
      </c>
      <c r="K38" s="299"/>
      <c r="L38" s="300"/>
      <c r="M38" s="299"/>
    </row>
    <row r="39" spans="1:13">
      <c r="A39" s="301">
        <v>36</v>
      </c>
      <c r="B39" s="591" t="s">
        <v>98</v>
      </c>
      <c r="C39" s="566" t="s">
        <v>370</v>
      </c>
      <c r="D39" s="613">
        <v>17370</v>
      </c>
      <c r="E39" s="568">
        <f t="shared" si="0"/>
        <v>173.70000000000002</v>
      </c>
      <c r="F39" s="569">
        <f t="shared" si="1"/>
        <v>17196.3</v>
      </c>
      <c r="G39" s="305" t="s">
        <v>488</v>
      </c>
      <c r="H39" s="305">
        <v>3200000037</v>
      </c>
      <c r="I39" s="303" t="s">
        <v>449</v>
      </c>
      <c r="J39" s="555" t="s">
        <v>548</v>
      </c>
      <c r="K39" s="299"/>
      <c r="L39" s="300"/>
      <c r="M39" s="299"/>
    </row>
    <row r="40" spans="1:13">
      <c r="A40" s="301">
        <v>37</v>
      </c>
      <c r="B40" s="591" t="s">
        <v>102</v>
      </c>
      <c r="C40" s="566" t="s">
        <v>370</v>
      </c>
      <c r="D40" s="613">
        <v>15380</v>
      </c>
      <c r="E40" s="568">
        <f t="shared" si="0"/>
        <v>153.80000000000001</v>
      </c>
      <c r="F40" s="569">
        <f t="shared" si="1"/>
        <v>15226.2</v>
      </c>
      <c r="G40" s="305" t="s">
        <v>488</v>
      </c>
      <c r="H40" s="305">
        <v>3200000038</v>
      </c>
      <c r="I40" s="303" t="s">
        <v>449</v>
      </c>
      <c r="J40" s="555" t="s">
        <v>548</v>
      </c>
      <c r="K40" s="299"/>
      <c r="L40" s="300"/>
      <c r="M40" s="299"/>
    </row>
    <row r="41" spans="1:13">
      <c r="A41" s="301">
        <v>38</v>
      </c>
      <c r="B41" s="591" t="s">
        <v>235</v>
      </c>
      <c r="C41" s="566" t="s">
        <v>370</v>
      </c>
      <c r="D41" s="612">
        <v>18000</v>
      </c>
      <c r="E41" s="568">
        <f t="shared" si="0"/>
        <v>180</v>
      </c>
      <c r="F41" s="569">
        <f t="shared" si="1"/>
        <v>17820</v>
      </c>
      <c r="G41" s="305" t="s">
        <v>488</v>
      </c>
      <c r="H41" s="305">
        <v>3200000039</v>
      </c>
      <c r="I41" s="303" t="s">
        <v>449</v>
      </c>
      <c r="J41" s="555" t="s">
        <v>548</v>
      </c>
      <c r="K41" s="299"/>
      <c r="L41" s="300"/>
      <c r="M41" s="299"/>
    </row>
    <row r="42" spans="1:13">
      <c r="A42" s="301">
        <v>39</v>
      </c>
      <c r="B42" s="592" t="s">
        <v>237</v>
      </c>
      <c r="C42" s="566" t="s">
        <v>370</v>
      </c>
      <c r="D42" s="593">
        <v>16000</v>
      </c>
      <c r="E42" s="568">
        <f t="shared" si="0"/>
        <v>160</v>
      </c>
      <c r="F42" s="569">
        <f t="shared" si="1"/>
        <v>15840</v>
      </c>
      <c r="G42" s="305" t="s">
        <v>488</v>
      </c>
      <c r="H42" s="305">
        <v>3200000040</v>
      </c>
      <c r="I42" s="303" t="s">
        <v>449</v>
      </c>
      <c r="J42" s="555" t="s">
        <v>548</v>
      </c>
      <c r="K42" s="299"/>
      <c r="L42" s="300"/>
      <c r="M42" s="299"/>
    </row>
    <row r="43" spans="1:13">
      <c r="A43" s="301">
        <v>40</v>
      </c>
      <c r="B43" s="591" t="s">
        <v>238</v>
      </c>
      <c r="C43" s="566" t="s">
        <v>370</v>
      </c>
      <c r="D43" s="612">
        <v>16000</v>
      </c>
      <c r="E43" s="568">
        <f t="shared" si="0"/>
        <v>160</v>
      </c>
      <c r="F43" s="569">
        <f t="shared" si="1"/>
        <v>15840</v>
      </c>
      <c r="G43" s="305" t="s">
        <v>488</v>
      </c>
      <c r="H43" s="305">
        <v>3200000041</v>
      </c>
      <c r="I43" s="303" t="s">
        <v>449</v>
      </c>
      <c r="J43" s="555" t="s">
        <v>548</v>
      </c>
      <c r="K43" s="299"/>
      <c r="L43" s="300"/>
      <c r="M43" s="299"/>
    </row>
    <row r="44" spans="1:13">
      <c r="A44" s="301">
        <v>42</v>
      </c>
      <c r="B44" s="591" t="s">
        <v>315</v>
      </c>
      <c r="C44" s="566" t="s">
        <v>370</v>
      </c>
      <c r="D44" s="612">
        <v>40000</v>
      </c>
      <c r="E44" s="568">
        <f t="shared" si="0"/>
        <v>400</v>
      </c>
      <c r="F44" s="569">
        <f t="shared" si="1"/>
        <v>39600</v>
      </c>
      <c r="G44" s="305" t="s">
        <v>488</v>
      </c>
      <c r="H44" s="305">
        <v>3200000043</v>
      </c>
      <c r="I44" s="303" t="s">
        <v>449</v>
      </c>
      <c r="J44" s="555" t="s">
        <v>548</v>
      </c>
      <c r="K44" s="299"/>
      <c r="L44" s="300"/>
      <c r="M44" s="299"/>
    </row>
    <row r="45" spans="1:13">
      <c r="A45" s="301">
        <v>43</v>
      </c>
      <c r="B45" s="592" t="s">
        <v>319</v>
      </c>
      <c r="C45" s="566" t="s">
        <v>370</v>
      </c>
      <c r="D45" s="593">
        <v>25000</v>
      </c>
      <c r="E45" s="568">
        <f t="shared" si="0"/>
        <v>250</v>
      </c>
      <c r="F45" s="569">
        <f t="shared" si="1"/>
        <v>24750</v>
      </c>
      <c r="G45" s="305" t="s">
        <v>488</v>
      </c>
      <c r="H45" s="305">
        <v>3200000044</v>
      </c>
      <c r="I45" s="303" t="s">
        <v>449</v>
      </c>
      <c r="J45" s="555" t="s">
        <v>548</v>
      </c>
      <c r="K45" s="299"/>
      <c r="L45" s="300"/>
      <c r="M45" s="299"/>
    </row>
    <row r="46" spans="1:13">
      <c r="A46" s="301">
        <v>44</v>
      </c>
      <c r="B46" s="592" t="s">
        <v>322</v>
      </c>
      <c r="C46" s="566" t="s">
        <v>370</v>
      </c>
      <c r="D46" s="593">
        <v>36000</v>
      </c>
      <c r="E46" s="568">
        <f t="shared" si="0"/>
        <v>360</v>
      </c>
      <c r="F46" s="569">
        <f t="shared" si="1"/>
        <v>35640</v>
      </c>
      <c r="G46" s="305" t="s">
        <v>488</v>
      </c>
      <c r="H46" s="305">
        <v>3200000045</v>
      </c>
      <c r="I46" s="303" t="s">
        <v>449</v>
      </c>
      <c r="J46" s="555" t="s">
        <v>548</v>
      </c>
      <c r="K46" s="299"/>
      <c r="L46" s="300"/>
      <c r="M46" s="299"/>
    </row>
    <row r="47" spans="1:13">
      <c r="A47" s="301">
        <v>45</v>
      </c>
      <c r="B47" s="591" t="s">
        <v>324</v>
      </c>
      <c r="C47" s="566" t="s">
        <v>370</v>
      </c>
      <c r="D47" s="612">
        <v>36000</v>
      </c>
      <c r="E47" s="568">
        <f t="shared" si="0"/>
        <v>360</v>
      </c>
      <c r="F47" s="569">
        <f t="shared" si="1"/>
        <v>35640</v>
      </c>
      <c r="G47" s="305" t="s">
        <v>488</v>
      </c>
      <c r="H47" s="305">
        <v>3200000046</v>
      </c>
      <c r="I47" s="303" t="s">
        <v>449</v>
      </c>
      <c r="J47" s="555" t="s">
        <v>548</v>
      </c>
      <c r="K47" s="299"/>
      <c r="L47" s="300"/>
      <c r="M47" s="299"/>
    </row>
    <row r="48" spans="1:13">
      <c r="A48" s="301">
        <v>46</v>
      </c>
      <c r="B48" s="591" t="s">
        <v>362</v>
      </c>
      <c r="C48" s="566" t="s">
        <v>370</v>
      </c>
      <c r="D48" s="612">
        <v>40000</v>
      </c>
      <c r="E48" s="568">
        <f t="shared" si="0"/>
        <v>400</v>
      </c>
      <c r="F48" s="569">
        <f t="shared" si="1"/>
        <v>39600</v>
      </c>
      <c r="G48" s="305" t="s">
        <v>488</v>
      </c>
      <c r="H48" s="305">
        <v>3200000047</v>
      </c>
      <c r="I48" s="303" t="s">
        <v>449</v>
      </c>
      <c r="J48" s="555" t="s">
        <v>548</v>
      </c>
      <c r="K48" s="299"/>
      <c r="L48" s="300"/>
      <c r="M48" s="299"/>
    </row>
    <row r="49" spans="1:13">
      <c r="A49" s="580"/>
      <c r="B49" s="611"/>
      <c r="C49" s="581"/>
      <c r="D49" s="662">
        <f>SUM(D35:D48)</f>
        <v>346400</v>
      </c>
      <c r="E49" s="654">
        <f>SUM(E35:E48)</f>
        <v>3464</v>
      </c>
      <c r="F49" s="655">
        <f>SUM(F35:F48)</f>
        <v>342936</v>
      </c>
      <c r="G49" s="557"/>
      <c r="H49" s="299"/>
      <c r="I49" s="300"/>
      <c r="J49" s="505"/>
      <c r="K49" s="299"/>
      <c r="L49" s="300"/>
      <c r="M49" s="299"/>
    </row>
    <row r="50" spans="1:13">
      <c r="A50" s="580"/>
      <c r="B50" s="611"/>
      <c r="C50" s="610"/>
      <c r="D50" s="614"/>
      <c r="E50" s="615"/>
      <c r="F50" s="550"/>
      <c r="G50" s="299"/>
      <c r="H50" s="299"/>
      <c r="I50" s="300"/>
      <c r="J50" s="505"/>
      <c r="K50" s="299"/>
      <c r="L50" s="300"/>
      <c r="M50" s="299"/>
    </row>
    <row r="51" spans="1:13">
      <c r="A51" s="301">
        <v>47</v>
      </c>
      <c r="B51" s="595" t="s">
        <v>107</v>
      </c>
      <c r="C51" s="566" t="s">
        <v>371</v>
      </c>
      <c r="D51" s="613">
        <v>18040</v>
      </c>
      <c r="E51" s="568">
        <f t="shared" si="0"/>
        <v>180.4</v>
      </c>
      <c r="F51" s="569">
        <f t="shared" si="1"/>
        <v>17859.599999999999</v>
      </c>
      <c r="G51" s="305" t="s">
        <v>488</v>
      </c>
      <c r="H51" s="305">
        <v>3200000048</v>
      </c>
      <c r="I51" s="303" t="s">
        <v>449</v>
      </c>
      <c r="J51" s="555" t="s">
        <v>548</v>
      </c>
      <c r="K51" s="299"/>
      <c r="L51" s="300"/>
      <c r="M51" s="299"/>
    </row>
    <row r="52" spans="1:13">
      <c r="A52" s="617">
        <v>48</v>
      </c>
      <c r="B52" s="618" t="s">
        <v>111</v>
      </c>
      <c r="C52" s="619" t="s">
        <v>371</v>
      </c>
      <c r="D52" s="620">
        <v>18375</v>
      </c>
      <c r="E52" s="621">
        <f t="shared" si="0"/>
        <v>183.75</v>
      </c>
      <c r="F52" s="622">
        <f t="shared" si="1"/>
        <v>18191.25</v>
      </c>
      <c r="G52" s="623" t="s">
        <v>488</v>
      </c>
      <c r="H52" s="623">
        <v>3200000101</v>
      </c>
      <c r="I52" s="303" t="s">
        <v>450</v>
      </c>
      <c r="J52" s="555" t="s">
        <v>548</v>
      </c>
      <c r="K52" s="299"/>
      <c r="L52" s="300"/>
      <c r="M52" s="299"/>
    </row>
    <row r="53" spans="1:13">
      <c r="A53" s="301">
        <v>49</v>
      </c>
      <c r="B53" s="565" t="s">
        <v>115</v>
      </c>
      <c r="C53" s="566" t="s">
        <v>371</v>
      </c>
      <c r="D53" s="613">
        <v>16690</v>
      </c>
      <c r="E53" s="568">
        <f t="shared" si="0"/>
        <v>166.9</v>
      </c>
      <c r="F53" s="569">
        <f t="shared" si="1"/>
        <v>16523.099999999999</v>
      </c>
      <c r="G53" s="305" t="s">
        <v>488</v>
      </c>
      <c r="H53" s="305">
        <v>3200000050</v>
      </c>
      <c r="I53" s="303" t="s">
        <v>449</v>
      </c>
      <c r="J53" s="555" t="s">
        <v>548</v>
      </c>
      <c r="K53" s="299"/>
      <c r="L53" s="300"/>
      <c r="M53" s="299"/>
    </row>
    <row r="54" spans="1:13">
      <c r="A54" s="301">
        <v>50</v>
      </c>
      <c r="B54" s="565" t="s">
        <v>241</v>
      </c>
      <c r="C54" s="566" t="s">
        <v>371</v>
      </c>
      <c r="D54" s="567">
        <v>15000</v>
      </c>
      <c r="E54" s="568">
        <f t="shared" si="0"/>
        <v>150</v>
      </c>
      <c r="F54" s="569">
        <f t="shared" si="1"/>
        <v>14850</v>
      </c>
      <c r="G54" s="305" t="s">
        <v>488</v>
      </c>
      <c r="H54" s="305">
        <v>3200000051</v>
      </c>
      <c r="I54" s="303" t="s">
        <v>449</v>
      </c>
      <c r="J54" s="555" t="s">
        <v>548</v>
      </c>
      <c r="K54" s="299"/>
      <c r="L54" s="300"/>
      <c r="M54" s="299"/>
    </row>
    <row r="55" spans="1:13">
      <c r="A55" s="301">
        <v>51</v>
      </c>
      <c r="B55" s="565" t="s">
        <v>327</v>
      </c>
      <c r="C55" s="566" t="s">
        <v>371</v>
      </c>
      <c r="D55" s="567">
        <v>36000</v>
      </c>
      <c r="E55" s="568">
        <f t="shared" si="0"/>
        <v>360</v>
      </c>
      <c r="F55" s="569">
        <f t="shared" si="1"/>
        <v>35640</v>
      </c>
      <c r="G55" s="305" t="s">
        <v>488</v>
      </c>
      <c r="H55" s="305">
        <v>3200000052</v>
      </c>
      <c r="I55" s="303" t="s">
        <v>449</v>
      </c>
      <c r="J55" s="555" t="s">
        <v>548</v>
      </c>
      <c r="K55" s="299"/>
      <c r="L55" s="300"/>
      <c r="M55" s="299"/>
    </row>
    <row r="56" spans="1:13">
      <c r="A56" s="580"/>
      <c r="B56" s="616"/>
      <c r="C56" s="581"/>
      <c r="D56" s="653">
        <f>SUM(D51:D55)</f>
        <v>104105</v>
      </c>
      <c r="E56" s="654">
        <f>SUM(E51:E55)</f>
        <v>1041.05</v>
      </c>
      <c r="F56" s="655">
        <f>SUM(F51:F55)</f>
        <v>103063.95</v>
      </c>
      <c r="G56" s="557"/>
      <c r="H56" s="299"/>
      <c r="I56" s="300"/>
      <c r="J56" s="505"/>
      <c r="K56" s="299"/>
      <c r="L56" s="300"/>
      <c r="M56" s="299"/>
    </row>
    <row r="57" spans="1:13">
      <c r="A57" s="580"/>
      <c r="B57" s="616"/>
      <c r="C57" s="610"/>
      <c r="D57" s="624"/>
      <c r="E57" s="615"/>
      <c r="F57" s="550"/>
      <c r="G57" s="299"/>
      <c r="H57" s="299"/>
      <c r="I57" s="300"/>
      <c r="J57" s="505"/>
      <c r="K57" s="299"/>
      <c r="L57" s="300"/>
      <c r="M57" s="299"/>
    </row>
    <row r="58" spans="1:13">
      <c r="A58" s="571">
        <v>52</v>
      </c>
      <c r="B58" s="572" t="s">
        <v>119</v>
      </c>
      <c r="C58" s="573" t="s">
        <v>372</v>
      </c>
      <c r="D58" s="574">
        <v>16380</v>
      </c>
      <c r="E58" s="574">
        <f t="shared" si="0"/>
        <v>163.80000000000001</v>
      </c>
      <c r="F58" s="575">
        <f t="shared" si="1"/>
        <v>16216.2</v>
      </c>
      <c r="G58" s="408" t="s">
        <v>488</v>
      </c>
      <c r="H58" s="408">
        <v>3200000053</v>
      </c>
      <c r="I58" s="303" t="s">
        <v>449</v>
      </c>
      <c r="J58" s="555" t="s">
        <v>548</v>
      </c>
      <c r="K58" s="299"/>
      <c r="L58" s="300"/>
      <c r="M58" s="299"/>
    </row>
    <row r="59" spans="1:13">
      <c r="A59" s="301">
        <v>53</v>
      </c>
      <c r="B59" s="565" t="s">
        <v>244</v>
      </c>
      <c r="C59" s="267" t="s">
        <v>372</v>
      </c>
      <c r="D59" s="567">
        <v>15000</v>
      </c>
      <c r="E59" s="568">
        <f t="shared" si="0"/>
        <v>150</v>
      </c>
      <c r="F59" s="569">
        <f t="shared" si="1"/>
        <v>14850</v>
      </c>
      <c r="G59" s="305" t="s">
        <v>488</v>
      </c>
      <c r="H59" s="305">
        <v>3200000054</v>
      </c>
      <c r="I59" s="303" t="s">
        <v>449</v>
      </c>
      <c r="J59" s="555" t="s">
        <v>548</v>
      </c>
      <c r="K59" s="299"/>
      <c r="L59" s="300"/>
      <c r="M59" s="299"/>
    </row>
    <row r="60" spans="1:13">
      <c r="A60" s="301">
        <v>54</v>
      </c>
      <c r="B60" s="565" t="s">
        <v>247</v>
      </c>
      <c r="C60" s="267" t="s">
        <v>372</v>
      </c>
      <c r="D60" s="567">
        <v>15000</v>
      </c>
      <c r="E60" s="568">
        <f t="shared" si="0"/>
        <v>150</v>
      </c>
      <c r="F60" s="569">
        <f t="shared" si="1"/>
        <v>14850</v>
      </c>
      <c r="G60" s="305" t="s">
        <v>488</v>
      </c>
      <c r="H60" s="305">
        <v>3200000055</v>
      </c>
      <c r="I60" s="303" t="s">
        <v>449</v>
      </c>
      <c r="J60" s="555" t="s">
        <v>548</v>
      </c>
      <c r="K60" s="299"/>
      <c r="L60" s="300"/>
      <c r="M60" s="299"/>
    </row>
    <row r="61" spans="1:13">
      <c r="A61" s="301">
        <v>59</v>
      </c>
      <c r="B61" s="565" t="s">
        <v>330</v>
      </c>
      <c r="C61" s="267" t="s">
        <v>372</v>
      </c>
      <c r="D61" s="567">
        <v>20000</v>
      </c>
      <c r="E61" s="568">
        <f t="shared" si="0"/>
        <v>200</v>
      </c>
      <c r="F61" s="569">
        <f t="shared" si="1"/>
        <v>19800</v>
      </c>
      <c r="G61" s="305" t="s">
        <v>488</v>
      </c>
      <c r="H61" s="305">
        <v>3200000060</v>
      </c>
      <c r="I61" s="303" t="s">
        <v>449</v>
      </c>
      <c r="J61" s="555" t="s">
        <v>548</v>
      </c>
      <c r="K61" s="299"/>
      <c r="L61" s="300"/>
      <c r="M61" s="299"/>
    </row>
    <row r="62" spans="1:13">
      <c r="A62" s="580"/>
      <c r="B62" s="616"/>
      <c r="C62" s="582"/>
      <c r="D62" s="653">
        <f>SUM(D58:D61)</f>
        <v>66380</v>
      </c>
      <c r="E62" s="654">
        <f>SUM(E58:E61)</f>
        <v>663.8</v>
      </c>
      <c r="F62" s="655">
        <f>SUM(F58:F61)</f>
        <v>65716.2</v>
      </c>
      <c r="G62" s="557"/>
      <c r="H62" s="299"/>
      <c r="I62" s="300"/>
      <c r="J62" s="505"/>
      <c r="K62" s="299"/>
      <c r="L62" s="300"/>
      <c r="M62" s="299"/>
    </row>
    <row r="63" spans="1:13">
      <c r="A63" s="580"/>
      <c r="B63" s="616"/>
      <c r="C63" s="625"/>
      <c r="D63" s="624"/>
      <c r="E63" s="615"/>
      <c r="F63" s="550"/>
      <c r="G63" s="299"/>
      <c r="H63" s="299"/>
      <c r="I63" s="300"/>
      <c r="J63" s="505"/>
      <c r="K63" s="299"/>
      <c r="L63" s="300"/>
      <c r="M63" s="299"/>
    </row>
    <row r="64" spans="1:13">
      <c r="A64" s="301">
        <v>61</v>
      </c>
      <c r="B64" s="595" t="s">
        <v>124</v>
      </c>
      <c r="C64" s="267" t="s">
        <v>373</v>
      </c>
      <c r="D64" s="613">
        <v>20700</v>
      </c>
      <c r="E64" s="568">
        <f t="shared" si="0"/>
        <v>207</v>
      </c>
      <c r="F64" s="569">
        <f t="shared" si="1"/>
        <v>20493</v>
      </c>
      <c r="G64" s="305" t="s">
        <v>488</v>
      </c>
      <c r="H64" s="305">
        <v>3200000061</v>
      </c>
      <c r="I64" s="303" t="s">
        <v>449</v>
      </c>
      <c r="J64" s="555" t="s">
        <v>548</v>
      </c>
      <c r="K64" s="299"/>
      <c r="L64" s="300"/>
      <c r="M64" s="299"/>
    </row>
    <row r="65" spans="1:13">
      <c r="A65" s="301">
        <v>62</v>
      </c>
      <c r="B65" s="595" t="s">
        <v>129</v>
      </c>
      <c r="C65" s="267" t="s">
        <v>373</v>
      </c>
      <c r="D65" s="613">
        <v>17520</v>
      </c>
      <c r="E65" s="568">
        <f t="shared" si="0"/>
        <v>175.20000000000002</v>
      </c>
      <c r="F65" s="569">
        <f t="shared" si="1"/>
        <v>17344.8</v>
      </c>
      <c r="G65" s="305" t="s">
        <v>488</v>
      </c>
      <c r="H65" s="305">
        <v>3200000062</v>
      </c>
      <c r="I65" s="303" t="s">
        <v>449</v>
      </c>
      <c r="J65" s="555" t="s">
        <v>548</v>
      </c>
      <c r="K65" s="299"/>
      <c r="L65" s="300"/>
      <c r="M65" s="299"/>
    </row>
    <row r="66" spans="1:13">
      <c r="A66" s="301">
        <v>63</v>
      </c>
      <c r="B66" s="595" t="s">
        <v>132</v>
      </c>
      <c r="C66" s="267" t="s">
        <v>373</v>
      </c>
      <c r="D66" s="613">
        <v>15600</v>
      </c>
      <c r="E66" s="568">
        <f t="shared" si="0"/>
        <v>156</v>
      </c>
      <c r="F66" s="569">
        <f t="shared" si="1"/>
        <v>15444</v>
      </c>
      <c r="G66" s="305" t="s">
        <v>488</v>
      </c>
      <c r="H66" s="305">
        <v>3200000063</v>
      </c>
      <c r="I66" s="303" t="s">
        <v>449</v>
      </c>
      <c r="J66" s="555" t="s">
        <v>548</v>
      </c>
      <c r="K66" s="299"/>
      <c r="L66" s="300"/>
      <c r="M66" s="299"/>
    </row>
    <row r="67" spans="1:13">
      <c r="A67" s="301">
        <v>64</v>
      </c>
      <c r="B67" s="595" t="s">
        <v>135</v>
      </c>
      <c r="C67" s="267" t="s">
        <v>373</v>
      </c>
      <c r="D67" s="613">
        <v>16610</v>
      </c>
      <c r="E67" s="568">
        <f t="shared" si="0"/>
        <v>166.1</v>
      </c>
      <c r="F67" s="569">
        <f t="shared" si="1"/>
        <v>16443.900000000001</v>
      </c>
      <c r="G67" s="305" t="s">
        <v>488</v>
      </c>
      <c r="H67" s="305">
        <v>3200000064</v>
      </c>
      <c r="I67" s="303" t="s">
        <v>449</v>
      </c>
      <c r="J67" s="555" t="s">
        <v>548</v>
      </c>
      <c r="K67" s="299"/>
      <c r="L67" s="300"/>
      <c r="M67" s="299"/>
    </row>
    <row r="68" spans="1:13">
      <c r="A68" s="301">
        <v>65</v>
      </c>
      <c r="B68" s="595" t="s">
        <v>137</v>
      </c>
      <c r="C68" s="267" t="s">
        <v>373</v>
      </c>
      <c r="D68" s="613">
        <v>20780</v>
      </c>
      <c r="E68" s="568">
        <f t="shared" si="0"/>
        <v>207.8</v>
      </c>
      <c r="F68" s="569">
        <f t="shared" si="1"/>
        <v>20572.2</v>
      </c>
      <c r="G68" s="305" t="s">
        <v>488</v>
      </c>
      <c r="H68" s="305">
        <v>3200000065</v>
      </c>
      <c r="I68" s="303" t="s">
        <v>449</v>
      </c>
      <c r="J68" s="555" t="s">
        <v>548</v>
      </c>
      <c r="K68" s="299"/>
      <c r="L68" s="300"/>
      <c r="M68" s="299"/>
    </row>
    <row r="69" spans="1:13">
      <c r="A69" s="301">
        <v>66</v>
      </c>
      <c r="B69" s="595" t="s">
        <v>250</v>
      </c>
      <c r="C69" s="267" t="s">
        <v>373</v>
      </c>
      <c r="D69" s="588">
        <v>25000</v>
      </c>
      <c r="E69" s="568">
        <f t="shared" ref="E69:E124" si="2">+D69*0.01</f>
        <v>250</v>
      </c>
      <c r="F69" s="569">
        <f t="shared" ref="F69:F124" si="3">+D69-E69</f>
        <v>24750</v>
      </c>
      <c r="G69" s="305" t="s">
        <v>488</v>
      </c>
      <c r="H69" s="305">
        <v>3200000066</v>
      </c>
      <c r="I69" s="303" t="s">
        <v>449</v>
      </c>
      <c r="J69" s="555" t="s">
        <v>548</v>
      </c>
      <c r="K69" s="299"/>
      <c r="L69" s="300"/>
      <c r="M69" s="299"/>
    </row>
    <row r="70" spans="1:13">
      <c r="A70" s="301">
        <v>67</v>
      </c>
      <c r="B70" s="595" t="s">
        <v>254</v>
      </c>
      <c r="C70" s="267" t="s">
        <v>373</v>
      </c>
      <c r="D70" s="588">
        <v>16000</v>
      </c>
      <c r="E70" s="568">
        <f t="shared" si="2"/>
        <v>160</v>
      </c>
      <c r="F70" s="569">
        <f t="shared" si="3"/>
        <v>15840</v>
      </c>
      <c r="G70" s="305" t="s">
        <v>488</v>
      </c>
      <c r="H70" s="305">
        <v>3200000067</v>
      </c>
      <c r="I70" s="303" t="s">
        <v>449</v>
      </c>
      <c r="J70" s="555" t="s">
        <v>548</v>
      </c>
      <c r="K70" s="299"/>
      <c r="L70" s="300"/>
      <c r="M70" s="299"/>
    </row>
    <row r="71" spans="1:13">
      <c r="A71" s="301">
        <v>68</v>
      </c>
      <c r="B71" s="595" t="s">
        <v>257</v>
      </c>
      <c r="C71" s="267" t="s">
        <v>373</v>
      </c>
      <c r="D71" s="588">
        <v>16000</v>
      </c>
      <c r="E71" s="568">
        <f t="shared" si="2"/>
        <v>160</v>
      </c>
      <c r="F71" s="569">
        <f t="shared" si="3"/>
        <v>15840</v>
      </c>
      <c r="G71" s="305" t="s">
        <v>488</v>
      </c>
      <c r="H71" s="305">
        <v>3200000068</v>
      </c>
      <c r="I71" s="303" t="s">
        <v>449</v>
      </c>
      <c r="J71" s="555" t="s">
        <v>548</v>
      </c>
      <c r="K71" s="299"/>
      <c r="L71" s="300"/>
      <c r="M71" s="299"/>
    </row>
    <row r="72" spans="1:13">
      <c r="A72" s="301">
        <v>69</v>
      </c>
      <c r="B72" s="595" t="s">
        <v>259</v>
      </c>
      <c r="C72" s="267" t="s">
        <v>373</v>
      </c>
      <c r="D72" s="588">
        <v>17000</v>
      </c>
      <c r="E72" s="568">
        <f t="shared" si="2"/>
        <v>170</v>
      </c>
      <c r="F72" s="569">
        <f t="shared" si="3"/>
        <v>16830</v>
      </c>
      <c r="G72" s="305" t="s">
        <v>488</v>
      </c>
      <c r="H72" s="305">
        <v>3200000069</v>
      </c>
      <c r="I72" s="303" t="s">
        <v>449</v>
      </c>
      <c r="J72" s="555" t="s">
        <v>548</v>
      </c>
      <c r="K72" s="299"/>
      <c r="L72" s="300"/>
      <c r="M72" s="299"/>
    </row>
    <row r="73" spans="1:13">
      <c r="A73" s="580"/>
      <c r="B73" s="626"/>
      <c r="C73" s="582"/>
      <c r="D73" s="661">
        <f>SUM(D64:D72)</f>
        <v>165210</v>
      </c>
      <c r="E73" s="654">
        <f>SUM(E64:E72)</f>
        <v>1652.1000000000001</v>
      </c>
      <c r="F73" s="655">
        <f>SUM(F64:F72)</f>
        <v>163557.90000000002</v>
      </c>
      <c r="G73" s="557"/>
      <c r="H73" s="299"/>
      <c r="I73" s="300"/>
      <c r="J73" s="505"/>
      <c r="K73" s="299"/>
      <c r="L73" s="300"/>
      <c r="M73" s="299"/>
    </row>
    <row r="74" spans="1:13">
      <c r="A74" s="580"/>
      <c r="B74" s="626"/>
      <c r="C74" s="625"/>
      <c r="D74" s="628"/>
      <c r="E74" s="615"/>
      <c r="F74" s="550"/>
      <c r="G74" s="299"/>
      <c r="H74" s="299"/>
      <c r="I74" s="300"/>
      <c r="J74" s="505"/>
      <c r="K74" s="299"/>
      <c r="L74" s="300"/>
      <c r="M74" s="299"/>
    </row>
    <row r="75" spans="1:13">
      <c r="A75" s="301">
        <v>72</v>
      </c>
      <c r="B75" s="595" t="s">
        <v>141</v>
      </c>
      <c r="C75" s="267" t="s">
        <v>374</v>
      </c>
      <c r="D75" s="613">
        <v>23590</v>
      </c>
      <c r="E75" s="568">
        <f t="shared" si="2"/>
        <v>235.9</v>
      </c>
      <c r="F75" s="569">
        <f t="shared" si="3"/>
        <v>23354.1</v>
      </c>
      <c r="G75" s="305" t="s">
        <v>488</v>
      </c>
      <c r="H75" s="305">
        <v>3200000072</v>
      </c>
      <c r="I75" s="303" t="s">
        <v>449</v>
      </c>
      <c r="J75" s="555" t="s">
        <v>548</v>
      </c>
      <c r="K75" s="299"/>
      <c r="L75" s="300"/>
      <c r="M75" s="299"/>
    </row>
    <row r="76" spans="1:13">
      <c r="A76" s="301">
        <v>73</v>
      </c>
      <c r="B76" s="565" t="s">
        <v>144</v>
      </c>
      <c r="C76" s="267" t="s">
        <v>374</v>
      </c>
      <c r="D76" s="613">
        <v>20800</v>
      </c>
      <c r="E76" s="568">
        <f t="shared" si="2"/>
        <v>208</v>
      </c>
      <c r="F76" s="569">
        <f t="shared" si="3"/>
        <v>20592</v>
      </c>
      <c r="G76" s="305" t="s">
        <v>488</v>
      </c>
      <c r="H76" s="305">
        <v>3200000073</v>
      </c>
      <c r="I76" s="303" t="s">
        <v>449</v>
      </c>
      <c r="J76" s="555" t="s">
        <v>548</v>
      </c>
      <c r="K76" s="299"/>
      <c r="L76" s="300"/>
      <c r="M76" s="299"/>
    </row>
    <row r="77" spans="1:13">
      <c r="A77" s="301">
        <v>74</v>
      </c>
      <c r="B77" s="565" t="s">
        <v>262</v>
      </c>
      <c r="C77" s="267" t="s">
        <v>374</v>
      </c>
      <c r="D77" s="567">
        <v>21000</v>
      </c>
      <c r="E77" s="568">
        <f t="shared" si="2"/>
        <v>210</v>
      </c>
      <c r="F77" s="569">
        <f t="shared" si="3"/>
        <v>20790</v>
      </c>
      <c r="G77" s="305" t="s">
        <v>488</v>
      </c>
      <c r="H77" s="305">
        <v>3200000074</v>
      </c>
      <c r="I77" s="303" t="s">
        <v>449</v>
      </c>
      <c r="J77" s="555" t="s">
        <v>548</v>
      </c>
      <c r="K77" s="299"/>
      <c r="L77" s="300"/>
      <c r="M77" s="299"/>
    </row>
    <row r="78" spans="1:13">
      <c r="A78" s="301">
        <v>75</v>
      </c>
      <c r="B78" s="565" t="s">
        <v>266</v>
      </c>
      <c r="C78" s="267" t="s">
        <v>374</v>
      </c>
      <c r="D78" s="567">
        <v>22000</v>
      </c>
      <c r="E78" s="568">
        <f t="shared" si="2"/>
        <v>220</v>
      </c>
      <c r="F78" s="569">
        <f t="shared" si="3"/>
        <v>21780</v>
      </c>
      <c r="G78" s="305" t="s">
        <v>488</v>
      </c>
      <c r="H78" s="305">
        <v>3200000075</v>
      </c>
      <c r="I78" s="303" t="s">
        <v>449</v>
      </c>
      <c r="J78" s="555" t="s">
        <v>548</v>
      </c>
      <c r="K78" s="299"/>
      <c r="L78" s="300"/>
      <c r="M78" s="299"/>
    </row>
    <row r="79" spans="1:13">
      <c r="A79" s="580"/>
      <c r="B79" s="616"/>
      <c r="C79" s="582"/>
      <c r="D79" s="653">
        <f>SUM(D75:D78)</f>
        <v>87390</v>
      </c>
      <c r="E79" s="654">
        <f>SUM(E75:E78)</f>
        <v>873.9</v>
      </c>
      <c r="F79" s="655">
        <f>SUM(F75:F78)</f>
        <v>86516.1</v>
      </c>
      <c r="G79" s="557"/>
      <c r="H79" s="299"/>
      <c r="I79" s="300"/>
      <c r="J79" s="505"/>
      <c r="K79" s="299"/>
      <c r="L79" s="300"/>
      <c r="M79" s="299"/>
    </row>
    <row r="81" spans="1:13">
      <c r="A81" s="587">
        <v>76</v>
      </c>
      <c r="B81" s="595" t="s">
        <v>149</v>
      </c>
      <c r="C81" s="594" t="s">
        <v>375</v>
      </c>
      <c r="D81" s="613">
        <v>25709</v>
      </c>
      <c r="E81" s="568">
        <f t="shared" si="2"/>
        <v>257.09000000000003</v>
      </c>
      <c r="F81" s="569">
        <f t="shared" si="3"/>
        <v>25451.91</v>
      </c>
      <c r="G81" s="589" t="s">
        <v>488</v>
      </c>
      <c r="H81" s="589">
        <v>3200000102</v>
      </c>
      <c r="I81" s="627" t="s">
        <v>450</v>
      </c>
      <c r="J81" s="555" t="s">
        <v>548</v>
      </c>
      <c r="K81" s="299"/>
      <c r="L81" s="300"/>
      <c r="M81" s="299"/>
    </row>
    <row r="82" spans="1:13">
      <c r="A82" s="301">
        <v>77</v>
      </c>
      <c r="B82" s="595" t="s">
        <v>154</v>
      </c>
      <c r="C82" s="267" t="s">
        <v>375</v>
      </c>
      <c r="D82" s="613">
        <v>19760</v>
      </c>
      <c r="E82" s="568">
        <f t="shared" si="2"/>
        <v>197.6</v>
      </c>
      <c r="F82" s="569">
        <f t="shared" si="3"/>
        <v>19562.400000000001</v>
      </c>
      <c r="G82" s="305" t="s">
        <v>488</v>
      </c>
      <c r="H82" s="305">
        <v>3200000077</v>
      </c>
      <c r="I82" s="303" t="s">
        <v>449</v>
      </c>
      <c r="J82" s="555" t="s">
        <v>548</v>
      </c>
      <c r="K82" s="299"/>
      <c r="L82" s="300"/>
      <c r="M82" s="299"/>
    </row>
    <row r="83" spans="1:13">
      <c r="A83" s="301">
        <v>78</v>
      </c>
      <c r="B83" s="595" t="s">
        <v>158</v>
      </c>
      <c r="C83" s="267" t="s">
        <v>375</v>
      </c>
      <c r="D83" s="613">
        <v>15600</v>
      </c>
      <c r="E83" s="568">
        <f t="shared" si="2"/>
        <v>156</v>
      </c>
      <c r="F83" s="569">
        <f t="shared" si="3"/>
        <v>15444</v>
      </c>
      <c r="G83" s="305" t="s">
        <v>488</v>
      </c>
      <c r="H83" s="305">
        <v>3200000078</v>
      </c>
      <c r="I83" s="303" t="s">
        <v>449</v>
      </c>
      <c r="J83" s="555" t="s">
        <v>548</v>
      </c>
      <c r="K83" s="299"/>
      <c r="L83" s="300"/>
      <c r="M83" s="299"/>
    </row>
    <row r="84" spans="1:13">
      <c r="A84" s="301">
        <v>79</v>
      </c>
      <c r="B84" s="595" t="s">
        <v>161</v>
      </c>
      <c r="C84" s="267" t="s">
        <v>375</v>
      </c>
      <c r="D84" s="613">
        <v>15600</v>
      </c>
      <c r="E84" s="568">
        <f t="shared" si="2"/>
        <v>156</v>
      </c>
      <c r="F84" s="569">
        <f t="shared" si="3"/>
        <v>15444</v>
      </c>
      <c r="G84" s="305" t="s">
        <v>488</v>
      </c>
      <c r="H84" s="305">
        <v>3200000079</v>
      </c>
      <c r="I84" s="303" t="s">
        <v>449</v>
      </c>
      <c r="J84" s="555" t="s">
        <v>548</v>
      </c>
      <c r="K84" s="299"/>
      <c r="L84" s="300"/>
      <c r="M84" s="299"/>
    </row>
    <row r="85" spans="1:13">
      <c r="A85" s="301">
        <v>80</v>
      </c>
      <c r="B85" s="595" t="s">
        <v>335</v>
      </c>
      <c r="C85" s="267" t="s">
        <v>375</v>
      </c>
      <c r="D85" s="588">
        <v>25000</v>
      </c>
      <c r="E85" s="568">
        <f t="shared" si="2"/>
        <v>250</v>
      </c>
      <c r="F85" s="569">
        <f t="shared" si="3"/>
        <v>24750</v>
      </c>
      <c r="G85" s="305" t="s">
        <v>488</v>
      </c>
      <c r="H85" s="305">
        <v>3200000080</v>
      </c>
      <c r="I85" s="303" t="s">
        <v>449</v>
      </c>
      <c r="J85" s="555" t="s">
        <v>548</v>
      </c>
      <c r="K85" s="299"/>
      <c r="L85" s="300"/>
      <c r="M85" s="299"/>
    </row>
    <row r="86" spans="1:13">
      <c r="A86" s="580"/>
      <c r="B86" s="626"/>
      <c r="C86" s="582"/>
      <c r="D86" s="661">
        <f>SUM(D81:D85)</f>
        <v>101669</v>
      </c>
      <c r="E86" s="654">
        <f>SUM(E81:E85)</f>
        <v>1016.69</v>
      </c>
      <c r="F86" s="655">
        <f>SUM(F81:F85)</f>
        <v>100652.31</v>
      </c>
      <c r="G86" s="557"/>
      <c r="H86" s="299"/>
      <c r="I86" s="300"/>
      <c r="J86" s="505"/>
      <c r="K86" s="299"/>
      <c r="L86" s="300"/>
      <c r="M86" s="299"/>
    </row>
    <row r="87" spans="1:13">
      <c r="A87" s="580"/>
      <c r="B87" s="626"/>
      <c r="C87" s="625"/>
      <c r="D87" s="628"/>
      <c r="E87" s="615"/>
      <c r="F87" s="550"/>
      <c r="G87" s="299"/>
      <c r="H87" s="299"/>
      <c r="I87" s="300"/>
      <c r="J87" s="579"/>
      <c r="K87" s="299"/>
      <c r="L87" s="300"/>
      <c r="M87" s="299"/>
    </row>
    <row r="88" spans="1:13">
      <c r="A88" s="301">
        <v>81</v>
      </c>
      <c r="B88" s="595" t="s">
        <v>164</v>
      </c>
      <c r="C88" s="267" t="s">
        <v>376</v>
      </c>
      <c r="D88" s="613">
        <v>20800</v>
      </c>
      <c r="E88" s="568">
        <f t="shared" si="2"/>
        <v>208</v>
      </c>
      <c r="F88" s="569">
        <f t="shared" si="3"/>
        <v>20592</v>
      </c>
      <c r="G88" s="305" t="s">
        <v>488</v>
      </c>
      <c r="H88" s="305">
        <v>3200000081</v>
      </c>
      <c r="I88" s="303" t="s">
        <v>449</v>
      </c>
      <c r="J88" s="555" t="s">
        <v>548</v>
      </c>
      <c r="K88" s="299"/>
      <c r="L88" s="300"/>
      <c r="M88" s="299"/>
    </row>
    <row r="89" spans="1:13">
      <c r="A89" s="301">
        <v>82</v>
      </c>
      <c r="B89" s="595" t="s">
        <v>169</v>
      </c>
      <c r="C89" s="267" t="s">
        <v>376</v>
      </c>
      <c r="D89" s="613">
        <v>20800</v>
      </c>
      <c r="E89" s="568">
        <f t="shared" si="2"/>
        <v>208</v>
      </c>
      <c r="F89" s="569">
        <f t="shared" si="3"/>
        <v>20592</v>
      </c>
      <c r="G89" s="305" t="s">
        <v>488</v>
      </c>
      <c r="H89" s="305">
        <v>3200000082</v>
      </c>
      <c r="I89" s="303" t="s">
        <v>449</v>
      </c>
      <c r="J89" s="555" t="s">
        <v>548</v>
      </c>
      <c r="K89" s="299"/>
      <c r="L89" s="300"/>
      <c r="M89" s="299"/>
    </row>
    <row r="90" spans="1:13">
      <c r="A90" s="301">
        <v>83</v>
      </c>
      <c r="B90" s="595" t="s">
        <v>172</v>
      </c>
      <c r="C90" s="267" t="s">
        <v>376</v>
      </c>
      <c r="D90" s="613">
        <v>15600</v>
      </c>
      <c r="E90" s="568">
        <f t="shared" si="2"/>
        <v>156</v>
      </c>
      <c r="F90" s="569">
        <f t="shared" si="3"/>
        <v>15444</v>
      </c>
      <c r="G90" s="305" t="s">
        <v>488</v>
      </c>
      <c r="H90" s="305">
        <v>3200000083</v>
      </c>
      <c r="I90" s="303" t="s">
        <v>449</v>
      </c>
      <c r="J90" s="555" t="s">
        <v>548</v>
      </c>
      <c r="K90" s="299"/>
      <c r="L90" s="300"/>
      <c r="M90" s="299"/>
    </row>
    <row r="91" spans="1:13">
      <c r="A91" s="301">
        <v>84</v>
      </c>
      <c r="B91" s="595" t="s">
        <v>175</v>
      </c>
      <c r="C91" s="267" t="s">
        <v>376</v>
      </c>
      <c r="D91" s="613">
        <v>15600</v>
      </c>
      <c r="E91" s="568">
        <f t="shared" si="2"/>
        <v>156</v>
      </c>
      <c r="F91" s="569">
        <f t="shared" si="3"/>
        <v>15444</v>
      </c>
      <c r="G91" s="305" t="s">
        <v>488</v>
      </c>
      <c r="H91" s="305">
        <v>3200000084</v>
      </c>
      <c r="I91" s="303" t="s">
        <v>449</v>
      </c>
      <c r="J91" s="555" t="s">
        <v>548</v>
      </c>
      <c r="K91" s="299"/>
      <c r="L91" s="300"/>
      <c r="M91" s="299"/>
    </row>
    <row r="92" spans="1:13">
      <c r="A92" s="301">
        <v>85</v>
      </c>
      <c r="B92" s="595" t="s">
        <v>273</v>
      </c>
      <c r="C92" s="267" t="s">
        <v>376</v>
      </c>
      <c r="D92" s="588">
        <v>15000</v>
      </c>
      <c r="E92" s="568">
        <f t="shared" si="2"/>
        <v>150</v>
      </c>
      <c r="F92" s="569">
        <f t="shared" si="3"/>
        <v>14850</v>
      </c>
      <c r="G92" s="305" t="s">
        <v>488</v>
      </c>
      <c r="H92" s="305">
        <v>3200000085</v>
      </c>
      <c r="I92" s="303" t="s">
        <v>449</v>
      </c>
      <c r="J92" s="555" t="s">
        <v>548</v>
      </c>
      <c r="K92" s="299"/>
      <c r="L92" s="300"/>
      <c r="M92" s="299"/>
    </row>
    <row r="93" spans="1:13" s="406" customFormat="1">
      <c r="A93" s="596">
        <v>86</v>
      </c>
      <c r="B93" s="597" t="s">
        <v>364</v>
      </c>
      <c r="C93" s="598" t="s">
        <v>376</v>
      </c>
      <c r="D93" s="599">
        <v>20000</v>
      </c>
      <c r="E93" s="574">
        <f t="shared" si="2"/>
        <v>200</v>
      </c>
      <c r="F93" s="575">
        <f t="shared" si="3"/>
        <v>19800</v>
      </c>
      <c r="G93" s="606" t="s">
        <v>488</v>
      </c>
      <c r="H93" s="405">
        <v>3200000086</v>
      </c>
      <c r="I93" s="404" t="s">
        <v>450</v>
      </c>
      <c r="J93" s="555" t="s">
        <v>548</v>
      </c>
      <c r="K93" s="403"/>
      <c r="L93" s="561"/>
      <c r="M93" s="403"/>
    </row>
    <row r="94" spans="1:13" s="406" customFormat="1">
      <c r="A94" s="629"/>
      <c r="B94" s="630"/>
      <c r="C94" s="583"/>
      <c r="D94" s="661">
        <f>SUM(D88:D93)</f>
        <v>107800</v>
      </c>
      <c r="E94" s="654">
        <f>SUM(E88:E93)</f>
        <v>1078</v>
      </c>
      <c r="F94" s="655">
        <f>SUM(F88:F93)</f>
        <v>106722</v>
      </c>
      <c r="G94" s="631"/>
      <c r="H94" s="403"/>
      <c r="I94" s="561"/>
      <c r="J94" s="585"/>
      <c r="K94" s="403"/>
      <c r="L94" s="561"/>
      <c r="M94" s="403"/>
    </row>
    <row r="95" spans="1:13" s="406" customFormat="1">
      <c r="A95" s="629"/>
      <c r="B95" s="630"/>
      <c r="C95" s="583"/>
      <c r="D95" s="632"/>
      <c r="E95" s="633"/>
      <c r="F95" s="634"/>
      <c r="G95" s="631"/>
      <c r="H95" s="403"/>
      <c r="I95" s="584"/>
      <c r="J95" s="586"/>
      <c r="K95" s="403"/>
      <c r="L95" s="561"/>
      <c r="M95" s="403"/>
    </row>
    <row r="96" spans="1:13">
      <c r="A96" s="301">
        <v>87</v>
      </c>
      <c r="B96" s="591" t="s">
        <v>179</v>
      </c>
      <c r="C96" s="636" t="s">
        <v>377</v>
      </c>
      <c r="D96" s="613">
        <v>20800</v>
      </c>
      <c r="E96" s="568">
        <f t="shared" si="2"/>
        <v>208</v>
      </c>
      <c r="F96" s="569">
        <f t="shared" si="3"/>
        <v>20592</v>
      </c>
      <c r="G96" s="305" t="s">
        <v>488</v>
      </c>
      <c r="H96" s="305">
        <v>3200000087</v>
      </c>
      <c r="I96" s="560" t="s">
        <v>449</v>
      </c>
      <c r="J96" s="555" t="s">
        <v>548</v>
      </c>
      <c r="K96" s="299"/>
      <c r="L96" s="300"/>
      <c r="M96" s="299"/>
    </row>
    <row r="97" spans="1:15">
      <c r="A97" s="301">
        <v>88</v>
      </c>
      <c r="B97" s="591" t="s">
        <v>183</v>
      </c>
      <c r="C97" s="636" t="s">
        <v>377</v>
      </c>
      <c r="D97" s="613">
        <v>23880</v>
      </c>
      <c r="E97" s="568">
        <f t="shared" si="2"/>
        <v>238.8</v>
      </c>
      <c r="F97" s="569">
        <f t="shared" si="3"/>
        <v>23641.200000000001</v>
      </c>
      <c r="G97" s="305" t="s">
        <v>488</v>
      </c>
      <c r="H97" s="305">
        <v>3200000088</v>
      </c>
      <c r="I97" s="554" t="s">
        <v>449</v>
      </c>
      <c r="J97" s="555" t="s">
        <v>548</v>
      </c>
      <c r="K97" s="299"/>
      <c r="L97" s="300"/>
      <c r="M97" s="299"/>
    </row>
    <row r="98" spans="1:15">
      <c r="A98" s="301">
        <v>89</v>
      </c>
      <c r="B98" s="591" t="s">
        <v>186</v>
      </c>
      <c r="C98" s="636" t="s">
        <v>377</v>
      </c>
      <c r="D98" s="613">
        <v>26000</v>
      </c>
      <c r="E98" s="568">
        <f t="shared" si="2"/>
        <v>260</v>
      </c>
      <c r="F98" s="569">
        <f t="shared" si="3"/>
        <v>25740</v>
      </c>
      <c r="G98" s="305" t="s">
        <v>488</v>
      </c>
      <c r="H98" s="305">
        <v>3200000089</v>
      </c>
      <c r="I98" s="554" t="s">
        <v>449</v>
      </c>
      <c r="J98" s="555" t="s">
        <v>548</v>
      </c>
      <c r="K98" s="299"/>
      <c r="L98" s="300"/>
      <c r="M98" s="299"/>
    </row>
    <row r="99" spans="1:15">
      <c r="A99" s="301">
        <v>90</v>
      </c>
      <c r="B99" s="591" t="s">
        <v>281</v>
      </c>
      <c r="C99" s="636" t="s">
        <v>377</v>
      </c>
      <c r="D99" s="588">
        <v>30000</v>
      </c>
      <c r="E99" s="568">
        <f t="shared" si="2"/>
        <v>300</v>
      </c>
      <c r="F99" s="569">
        <f t="shared" si="3"/>
        <v>29700</v>
      </c>
      <c r="G99" s="305" t="s">
        <v>488</v>
      </c>
      <c r="H99" s="305">
        <v>3200000090</v>
      </c>
      <c r="I99" s="554" t="s">
        <v>449</v>
      </c>
      <c r="J99" s="555" t="s">
        <v>548</v>
      </c>
      <c r="K99" s="299"/>
      <c r="L99" s="300"/>
      <c r="M99" s="299"/>
    </row>
    <row r="100" spans="1:15">
      <c r="A100" s="580"/>
      <c r="B100" s="611"/>
      <c r="C100" s="635"/>
      <c r="D100" s="661">
        <f>SUM(D96:D99)</f>
        <v>100680</v>
      </c>
      <c r="E100" s="654">
        <f>SUM(E96:E99)</f>
        <v>1006.8</v>
      </c>
      <c r="F100" s="655">
        <f>SUM(F96:F99)</f>
        <v>99673.2</v>
      </c>
      <c r="G100" s="557"/>
      <c r="H100" s="299"/>
      <c r="I100" s="553"/>
      <c r="J100" s="558"/>
      <c r="K100" s="299"/>
      <c r="L100" s="300"/>
      <c r="M100" s="299"/>
    </row>
    <row r="101" spans="1:15">
      <c r="A101" s="580"/>
      <c r="B101" s="611"/>
      <c r="C101" s="637"/>
      <c r="D101" s="628"/>
      <c r="E101" s="615"/>
      <c r="F101" s="550"/>
      <c r="G101" s="299"/>
      <c r="H101" s="299"/>
      <c r="I101" s="578"/>
      <c r="J101" s="579"/>
      <c r="K101" s="299"/>
      <c r="L101" s="300"/>
      <c r="M101" s="299"/>
    </row>
    <row r="102" spans="1:15">
      <c r="A102" s="301">
        <v>92</v>
      </c>
      <c r="B102" s="595" t="s">
        <v>190</v>
      </c>
      <c r="C102" s="267" t="s">
        <v>378</v>
      </c>
      <c r="D102" s="613">
        <v>19760</v>
      </c>
      <c r="E102" s="568">
        <f t="shared" si="2"/>
        <v>197.6</v>
      </c>
      <c r="F102" s="569">
        <f t="shared" si="3"/>
        <v>19562.400000000001</v>
      </c>
      <c r="G102" s="305" t="s">
        <v>488</v>
      </c>
      <c r="H102" s="305">
        <v>3200000092</v>
      </c>
      <c r="I102" s="554" t="s">
        <v>449</v>
      </c>
      <c r="J102" s="555" t="s">
        <v>548</v>
      </c>
      <c r="K102" s="299"/>
      <c r="L102" s="300"/>
      <c r="M102" s="299"/>
    </row>
    <row r="103" spans="1:15">
      <c r="A103" s="301">
        <v>93</v>
      </c>
      <c r="B103" s="565" t="s">
        <v>194</v>
      </c>
      <c r="C103" s="267" t="s">
        <v>378</v>
      </c>
      <c r="D103" s="613">
        <v>20800</v>
      </c>
      <c r="E103" s="568">
        <f t="shared" si="2"/>
        <v>208</v>
      </c>
      <c r="F103" s="569">
        <f t="shared" si="3"/>
        <v>20592</v>
      </c>
      <c r="G103" s="305" t="s">
        <v>488</v>
      </c>
      <c r="H103" s="305">
        <v>3200000093</v>
      </c>
      <c r="I103" s="554" t="s">
        <v>449</v>
      </c>
      <c r="J103" s="555" t="s">
        <v>548</v>
      </c>
      <c r="K103" s="299"/>
      <c r="L103" s="300"/>
      <c r="M103" s="299"/>
    </row>
    <row r="104" spans="1:15">
      <c r="A104" s="301">
        <v>94</v>
      </c>
      <c r="B104" s="565" t="s">
        <v>195</v>
      </c>
      <c r="C104" s="267" t="s">
        <v>378</v>
      </c>
      <c r="D104" s="613">
        <v>15600</v>
      </c>
      <c r="E104" s="568">
        <f t="shared" si="2"/>
        <v>156</v>
      </c>
      <c r="F104" s="569">
        <f t="shared" si="3"/>
        <v>15444</v>
      </c>
      <c r="G104" s="305" t="s">
        <v>488</v>
      </c>
      <c r="H104" s="305">
        <v>3200000094</v>
      </c>
      <c r="I104" s="554" t="s">
        <v>449</v>
      </c>
      <c r="J104" s="555" t="s">
        <v>548</v>
      </c>
      <c r="K104" s="299"/>
      <c r="L104" s="300"/>
      <c r="M104" s="299"/>
    </row>
    <row r="105" spans="1:15">
      <c r="A105" s="580"/>
      <c r="B105" s="616"/>
      <c r="C105" s="582"/>
      <c r="D105" s="660">
        <f>SUM(D102:D104)</f>
        <v>56160</v>
      </c>
      <c r="E105" s="654">
        <f>SUM(E102:E104)</f>
        <v>561.6</v>
      </c>
      <c r="F105" s="655">
        <f>SUM(F102:F104)</f>
        <v>55598.400000000001</v>
      </c>
      <c r="G105" s="557"/>
      <c r="H105" s="299"/>
      <c r="I105" s="553"/>
      <c r="J105" s="558"/>
      <c r="K105" s="299"/>
      <c r="L105" s="300"/>
      <c r="M105" s="299"/>
    </row>
    <row r="106" spans="1:15">
      <c r="A106" s="580"/>
      <c r="B106" s="616"/>
      <c r="C106" s="625"/>
      <c r="D106" s="638"/>
      <c r="E106" s="615"/>
      <c r="F106" s="550"/>
      <c r="G106" s="299"/>
      <c r="H106" s="299"/>
      <c r="I106" s="578"/>
      <c r="J106" s="579"/>
      <c r="K106" s="299"/>
      <c r="L106" s="300"/>
      <c r="M106" s="299"/>
    </row>
    <row r="107" spans="1:15">
      <c r="A107" s="301">
        <v>96</v>
      </c>
      <c r="B107" s="640" t="s">
        <v>277</v>
      </c>
      <c r="C107" s="636" t="s">
        <v>379</v>
      </c>
      <c r="D107" s="641">
        <v>15000</v>
      </c>
      <c r="E107" s="568">
        <f t="shared" si="2"/>
        <v>150</v>
      </c>
      <c r="F107" s="569">
        <f t="shared" si="3"/>
        <v>14850</v>
      </c>
      <c r="G107" s="305" t="s">
        <v>488</v>
      </c>
      <c r="H107" s="305">
        <v>3200000096</v>
      </c>
      <c r="I107" s="554" t="s">
        <v>449</v>
      </c>
      <c r="J107" s="555" t="s">
        <v>548</v>
      </c>
      <c r="K107" s="299"/>
      <c r="L107" s="300"/>
      <c r="M107" s="299"/>
      <c r="O107" s="273"/>
    </row>
    <row r="108" spans="1:15">
      <c r="A108" s="301">
        <v>97</v>
      </c>
      <c r="B108" s="640" t="s">
        <v>279</v>
      </c>
      <c r="C108" s="636" t="s">
        <v>379</v>
      </c>
      <c r="D108" s="641">
        <v>15000</v>
      </c>
      <c r="E108" s="568">
        <f t="shared" si="2"/>
        <v>150</v>
      </c>
      <c r="F108" s="569">
        <f t="shared" si="3"/>
        <v>14850</v>
      </c>
      <c r="G108" s="305" t="s">
        <v>488</v>
      </c>
      <c r="H108" s="305">
        <v>3200000097</v>
      </c>
      <c r="I108" s="554" t="s">
        <v>449</v>
      </c>
      <c r="J108" s="555" t="s">
        <v>548</v>
      </c>
      <c r="K108" s="299"/>
      <c r="L108" s="300"/>
      <c r="M108" s="299"/>
    </row>
    <row r="109" spans="1:15">
      <c r="A109" s="301">
        <v>98</v>
      </c>
      <c r="B109" s="640" t="s">
        <v>365</v>
      </c>
      <c r="C109" s="636" t="s">
        <v>379</v>
      </c>
      <c r="D109" s="641">
        <v>15000</v>
      </c>
      <c r="E109" s="568">
        <f t="shared" si="2"/>
        <v>150</v>
      </c>
      <c r="F109" s="569">
        <f t="shared" si="3"/>
        <v>14850</v>
      </c>
      <c r="G109" s="305" t="s">
        <v>488</v>
      </c>
      <c r="H109" s="305">
        <v>3200000098</v>
      </c>
      <c r="I109" s="554" t="s">
        <v>449</v>
      </c>
      <c r="J109" s="555" t="s">
        <v>548</v>
      </c>
      <c r="K109" s="299"/>
      <c r="L109" s="300"/>
      <c r="M109" s="299"/>
    </row>
    <row r="110" spans="1:15">
      <c r="A110" s="580"/>
      <c r="B110" s="639"/>
      <c r="C110" s="635"/>
      <c r="D110" s="659">
        <f>SUM(D107:D109)</f>
        <v>45000</v>
      </c>
      <c r="E110" s="654">
        <f>SUM(E107:E109)</f>
        <v>450</v>
      </c>
      <c r="F110" s="655">
        <f>SUM(F107:F109)</f>
        <v>44550</v>
      </c>
      <c r="G110" s="557"/>
      <c r="H110" s="299"/>
      <c r="I110" s="553"/>
      <c r="J110" s="558"/>
      <c r="K110" s="299"/>
      <c r="L110" s="300"/>
      <c r="M110" s="299"/>
    </row>
    <row r="111" spans="1:15">
      <c r="A111" s="580"/>
      <c r="B111" s="639"/>
      <c r="C111" s="637"/>
      <c r="D111" s="642"/>
      <c r="E111" s="615"/>
      <c r="F111" s="550"/>
      <c r="G111" s="299"/>
      <c r="H111" s="299"/>
      <c r="I111" s="578"/>
      <c r="J111" s="579"/>
      <c r="K111" s="299"/>
      <c r="L111" s="300"/>
      <c r="M111" s="299"/>
    </row>
    <row r="112" spans="1:15">
      <c r="A112" s="301">
        <v>99</v>
      </c>
      <c r="B112" s="640" t="s">
        <v>269</v>
      </c>
      <c r="C112" s="636" t="s">
        <v>380</v>
      </c>
      <c r="D112" s="641">
        <v>15000</v>
      </c>
      <c r="E112" s="568">
        <f t="shared" si="2"/>
        <v>150</v>
      </c>
      <c r="F112" s="569">
        <f t="shared" si="3"/>
        <v>14850</v>
      </c>
      <c r="G112" s="305" t="s">
        <v>488</v>
      </c>
      <c r="H112" s="305">
        <v>3200000099</v>
      </c>
      <c r="I112" s="554" t="s">
        <v>449</v>
      </c>
      <c r="J112" s="555" t="s">
        <v>548</v>
      </c>
      <c r="K112" s="299"/>
      <c r="L112" s="300"/>
      <c r="M112" s="299"/>
    </row>
    <row r="113" spans="1:13">
      <c r="A113" s="580"/>
      <c r="B113" s="639"/>
      <c r="C113" s="635"/>
      <c r="D113" s="659">
        <f>SUM(D112)</f>
        <v>15000</v>
      </c>
      <c r="E113" s="654">
        <f>SUM(E112)</f>
        <v>150</v>
      </c>
      <c r="F113" s="655">
        <f>SUM(F112)</f>
        <v>14850</v>
      </c>
      <c r="G113" s="557"/>
      <c r="H113" s="299"/>
      <c r="I113" s="553"/>
      <c r="J113" s="558"/>
      <c r="K113" s="299"/>
      <c r="L113" s="300"/>
      <c r="M113" s="299"/>
    </row>
    <row r="114" spans="1:13">
      <c r="A114" s="580"/>
      <c r="B114" s="639"/>
      <c r="C114" s="637"/>
      <c r="D114" s="642"/>
      <c r="E114" s="615"/>
      <c r="F114" s="550"/>
      <c r="G114" s="299"/>
      <c r="H114" s="299"/>
      <c r="I114" s="578"/>
      <c r="J114" s="579"/>
      <c r="K114" s="299"/>
      <c r="L114" s="300"/>
      <c r="M114" s="299"/>
    </row>
    <row r="115" spans="1:13">
      <c r="A115" s="301">
        <v>100</v>
      </c>
      <c r="B115" s="644" t="s">
        <v>431</v>
      </c>
      <c r="C115" s="636" t="s">
        <v>442</v>
      </c>
      <c r="D115" s="641">
        <v>30000</v>
      </c>
      <c r="E115" s="568">
        <f t="shared" si="2"/>
        <v>300</v>
      </c>
      <c r="F115" s="569">
        <f t="shared" si="3"/>
        <v>29700</v>
      </c>
      <c r="G115" s="305" t="s">
        <v>488</v>
      </c>
      <c r="H115" s="305">
        <v>3400000029</v>
      </c>
      <c r="I115" s="554" t="s">
        <v>450</v>
      </c>
      <c r="J115" s="555" t="s">
        <v>548</v>
      </c>
      <c r="K115" s="299"/>
      <c r="L115" s="300"/>
      <c r="M115" s="299"/>
    </row>
    <row r="116" spans="1:13">
      <c r="A116" s="301">
        <v>101</v>
      </c>
      <c r="B116" s="644" t="s">
        <v>432</v>
      </c>
      <c r="C116" s="636" t="s">
        <v>442</v>
      </c>
      <c r="D116" s="641">
        <v>30000</v>
      </c>
      <c r="E116" s="568">
        <f t="shared" si="2"/>
        <v>300</v>
      </c>
      <c r="F116" s="569">
        <f t="shared" si="3"/>
        <v>29700</v>
      </c>
      <c r="G116" s="305" t="s">
        <v>488</v>
      </c>
      <c r="H116" s="305">
        <v>3400000030</v>
      </c>
      <c r="I116" s="554" t="s">
        <v>450</v>
      </c>
      <c r="J116" s="555" t="s">
        <v>548</v>
      </c>
      <c r="K116" s="299"/>
      <c r="L116" s="300"/>
      <c r="M116" s="299"/>
    </row>
    <row r="117" spans="1:13">
      <c r="A117" s="301">
        <v>102</v>
      </c>
      <c r="B117" s="644" t="s">
        <v>433</v>
      </c>
      <c r="C117" s="636" t="s">
        <v>442</v>
      </c>
      <c r="D117" s="641">
        <v>22000</v>
      </c>
      <c r="E117" s="568">
        <f t="shared" si="2"/>
        <v>220</v>
      </c>
      <c r="F117" s="569">
        <f t="shared" si="3"/>
        <v>21780</v>
      </c>
      <c r="G117" s="305" t="s">
        <v>488</v>
      </c>
      <c r="H117" s="305">
        <v>3400000031</v>
      </c>
      <c r="I117" s="554" t="s">
        <v>450</v>
      </c>
      <c r="J117" s="555" t="s">
        <v>548</v>
      </c>
      <c r="K117" s="299"/>
      <c r="L117" s="300"/>
      <c r="M117" s="299"/>
    </row>
    <row r="118" spans="1:13">
      <c r="A118" s="301">
        <v>103</v>
      </c>
      <c r="B118" s="644" t="s">
        <v>434</v>
      </c>
      <c r="C118" s="636" t="s">
        <v>442</v>
      </c>
      <c r="D118" s="641">
        <v>22000</v>
      </c>
      <c r="E118" s="568">
        <f t="shared" si="2"/>
        <v>220</v>
      </c>
      <c r="F118" s="569">
        <f t="shared" si="3"/>
        <v>21780</v>
      </c>
      <c r="G118" s="305" t="s">
        <v>488</v>
      </c>
      <c r="H118" s="305">
        <v>3400000032</v>
      </c>
      <c r="I118" s="554" t="s">
        <v>450</v>
      </c>
      <c r="J118" s="555" t="s">
        <v>548</v>
      </c>
      <c r="K118" s="299"/>
      <c r="L118" s="300"/>
      <c r="M118" s="299"/>
    </row>
    <row r="119" spans="1:13">
      <c r="A119" s="301">
        <v>104</v>
      </c>
      <c r="B119" s="644" t="s">
        <v>435</v>
      </c>
      <c r="C119" s="636" t="s">
        <v>442</v>
      </c>
      <c r="D119" s="641">
        <v>22000</v>
      </c>
      <c r="E119" s="568">
        <f t="shared" si="2"/>
        <v>220</v>
      </c>
      <c r="F119" s="569">
        <f t="shared" si="3"/>
        <v>21780</v>
      </c>
      <c r="G119" s="305" t="s">
        <v>488</v>
      </c>
      <c r="H119" s="305">
        <v>3400000033</v>
      </c>
      <c r="I119" s="554" t="s">
        <v>450</v>
      </c>
      <c r="J119" s="555" t="s">
        <v>548</v>
      </c>
      <c r="K119" s="299"/>
      <c r="L119" s="300"/>
      <c r="M119" s="299"/>
    </row>
    <row r="120" spans="1:13">
      <c r="A120" s="301">
        <v>105</v>
      </c>
      <c r="B120" s="644" t="s">
        <v>436</v>
      </c>
      <c r="C120" s="636" t="s">
        <v>442</v>
      </c>
      <c r="D120" s="641">
        <v>15000</v>
      </c>
      <c r="E120" s="568">
        <f t="shared" si="2"/>
        <v>150</v>
      </c>
      <c r="F120" s="569">
        <f t="shared" si="3"/>
        <v>14850</v>
      </c>
      <c r="G120" s="305" t="s">
        <v>488</v>
      </c>
      <c r="H120" s="305">
        <v>3400000034</v>
      </c>
      <c r="I120" s="554" t="s">
        <v>450</v>
      </c>
      <c r="J120" s="555" t="s">
        <v>548</v>
      </c>
      <c r="K120" s="299"/>
      <c r="L120" s="300"/>
      <c r="M120" s="299"/>
    </row>
    <row r="121" spans="1:13">
      <c r="A121" s="301">
        <v>106</v>
      </c>
      <c r="B121" s="644" t="s">
        <v>437</v>
      </c>
      <c r="C121" s="636" t="s">
        <v>442</v>
      </c>
      <c r="D121" s="641">
        <v>15000</v>
      </c>
      <c r="E121" s="568">
        <f t="shared" si="2"/>
        <v>150</v>
      </c>
      <c r="F121" s="569">
        <f t="shared" si="3"/>
        <v>14850</v>
      </c>
      <c r="G121" s="305" t="s">
        <v>488</v>
      </c>
      <c r="H121" s="305">
        <v>3400000035</v>
      </c>
      <c r="I121" s="554" t="s">
        <v>450</v>
      </c>
      <c r="J121" s="555" t="s">
        <v>548</v>
      </c>
      <c r="K121" s="299"/>
      <c r="L121" s="300"/>
      <c r="M121" s="299"/>
    </row>
    <row r="122" spans="1:13">
      <c r="A122" s="301">
        <v>107</v>
      </c>
      <c r="B122" s="644" t="s">
        <v>438</v>
      </c>
      <c r="C122" s="636" t="s">
        <v>442</v>
      </c>
      <c r="D122" s="641">
        <v>15000</v>
      </c>
      <c r="E122" s="568">
        <f t="shared" si="2"/>
        <v>150</v>
      </c>
      <c r="F122" s="569">
        <f t="shared" si="3"/>
        <v>14850</v>
      </c>
      <c r="G122" s="305" t="s">
        <v>488</v>
      </c>
      <c r="H122" s="305">
        <v>3400000036</v>
      </c>
      <c r="I122" s="554" t="s">
        <v>450</v>
      </c>
      <c r="J122" s="555" t="s">
        <v>548</v>
      </c>
      <c r="K122" s="299"/>
      <c r="L122" s="300"/>
      <c r="M122" s="299"/>
    </row>
    <row r="123" spans="1:13">
      <c r="A123" s="301">
        <v>108</v>
      </c>
      <c r="B123" s="644" t="s">
        <v>439</v>
      </c>
      <c r="C123" s="636" t="s">
        <v>442</v>
      </c>
      <c r="D123" s="641">
        <v>15000</v>
      </c>
      <c r="E123" s="568">
        <f t="shared" si="2"/>
        <v>150</v>
      </c>
      <c r="F123" s="569">
        <f t="shared" si="3"/>
        <v>14850</v>
      </c>
      <c r="G123" s="305" t="s">
        <v>488</v>
      </c>
      <c r="H123" s="305">
        <v>3400000037</v>
      </c>
      <c r="I123" s="554" t="s">
        <v>450</v>
      </c>
      <c r="J123" s="555" t="s">
        <v>548</v>
      </c>
      <c r="K123" s="299"/>
      <c r="L123" s="300"/>
      <c r="M123" s="299"/>
    </row>
    <row r="124" spans="1:13">
      <c r="A124" s="301">
        <v>109</v>
      </c>
      <c r="B124" s="644" t="s">
        <v>440</v>
      </c>
      <c r="C124" s="636" t="s">
        <v>442</v>
      </c>
      <c r="D124" s="641">
        <v>15000</v>
      </c>
      <c r="E124" s="568">
        <f t="shared" si="2"/>
        <v>150</v>
      </c>
      <c r="F124" s="569">
        <f t="shared" si="3"/>
        <v>14850</v>
      </c>
      <c r="G124" s="305" t="s">
        <v>488</v>
      </c>
      <c r="H124" s="305">
        <v>3400000038</v>
      </c>
      <c r="I124" s="554" t="s">
        <v>450</v>
      </c>
      <c r="J124" s="555" t="s">
        <v>548</v>
      </c>
      <c r="K124" s="299"/>
      <c r="L124" s="300"/>
      <c r="M124" s="299"/>
    </row>
    <row r="125" spans="1:13">
      <c r="A125" s="580"/>
      <c r="B125" s="643"/>
      <c r="C125" s="635"/>
      <c r="D125" s="659">
        <f>SUM(D115:D124)</f>
        <v>201000</v>
      </c>
      <c r="E125" s="654">
        <f>SUM(E115:E124)</f>
        <v>2010</v>
      </c>
      <c r="F125" s="655">
        <f>SUM(F115:F124)</f>
        <v>198990</v>
      </c>
      <c r="G125" s="557"/>
      <c r="H125" s="299"/>
      <c r="I125" s="553"/>
      <c r="J125" s="558"/>
      <c r="K125" s="299"/>
      <c r="L125" s="300"/>
      <c r="M125" s="299"/>
    </row>
    <row r="126" spans="1:13">
      <c r="A126" s="580"/>
      <c r="B126" s="643"/>
      <c r="C126" s="637"/>
      <c r="D126" s="642"/>
      <c r="E126" s="615"/>
      <c r="F126" s="550"/>
      <c r="G126" s="299"/>
      <c r="H126" s="299"/>
      <c r="I126" s="578"/>
      <c r="J126" s="579"/>
      <c r="K126" s="299"/>
      <c r="L126" s="300"/>
      <c r="M126" s="299"/>
    </row>
    <row r="127" spans="1:13">
      <c r="A127" s="301">
        <v>111</v>
      </c>
      <c r="B127" s="305" t="s">
        <v>412</v>
      </c>
      <c r="C127" s="645" t="s">
        <v>429</v>
      </c>
      <c r="D127" s="646">
        <v>40000</v>
      </c>
      <c r="E127" s="577">
        <f>D127*1%</f>
        <v>400</v>
      </c>
      <c r="F127" s="647">
        <f>D127-E127</f>
        <v>39600</v>
      </c>
      <c r="G127" s="305" t="s">
        <v>488</v>
      </c>
      <c r="H127" s="305">
        <v>3200000104</v>
      </c>
      <c r="I127" s="554" t="s">
        <v>451</v>
      </c>
      <c r="J127" s="555" t="s">
        <v>548</v>
      </c>
      <c r="K127" s="299"/>
      <c r="L127" s="300"/>
      <c r="M127" s="299"/>
    </row>
    <row r="128" spans="1:13">
      <c r="A128" s="301">
        <v>112</v>
      </c>
      <c r="B128" s="305" t="s">
        <v>413</v>
      </c>
      <c r="C128" s="645" t="s">
        <v>429</v>
      </c>
      <c r="D128" s="603">
        <v>19873</v>
      </c>
      <c r="E128" s="577">
        <f t="shared" ref="E128:E141" si="4">D128*1%</f>
        <v>198.73000000000002</v>
      </c>
      <c r="F128" s="647">
        <f t="shared" ref="F128:F141" si="5">D128-E128</f>
        <v>19674.27</v>
      </c>
      <c r="G128" s="305" t="s">
        <v>488</v>
      </c>
      <c r="H128" s="305">
        <v>3200000105</v>
      </c>
      <c r="I128" s="554" t="s">
        <v>451</v>
      </c>
      <c r="J128" s="555" t="s">
        <v>548</v>
      </c>
      <c r="K128" s="299"/>
      <c r="L128" s="300"/>
      <c r="M128" s="299"/>
    </row>
    <row r="129" spans="1:13">
      <c r="A129" s="301">
        <v>113</v>
      </c>
      <c r="B129" s="648" t="s">
        <v>414</v>
      </c>
      <c r="C129" s="645" t="s">
        <v>429</v>
      </c>
      <c r="D129" s="603">
        <v>17408</v>
      </c>
      <c r="E129" s="577">
        <f t="shared" si="4"/>
        <v>174.08</v>
      </c>
      <c r="F129" s="647">
        <f t="shared" si="5"/>
        <v>17233.919999999998</v>
      </c>
      <c r="G129" s="305" t="s">
        <v>488</v>
      </c>
      <c r="H129" s="305">
        <v>3200000106</v>
      </c>
      <c r="I129" s="554" t="s">
        <v>451</v>
      </c>
      <c r="J129" s="555" t="s">
        <v>548</v>
      </c>
      <c r="K129" s="299"/>
      <c r="L129" s="300"/>
      <c r="M129" s="299"/>
    </row>
    <row r="130" spans="1:13">
      <c r="A130" s="301">
        <v>114</v>
      </c>
      <c r="B130" s="294" t="s">
        <v>415</v>
      </c>
      <c r="C130" s="645" t="s">
        <v>429</v>
      </c>
      <c r="D130" s="603">
        <v>15000</v>
      </c>
      <c r="E130" s="577">
        <f t="shared" si="4"/>
        <v>150</v>
      </c>
      <c r="F130" s="647">
        <f t="shared" si="5"/>
        <v>14850</v>
      </c>
      <c r="G130" s="305" t="s">
        <v>488</v>
      </c>
      <c r="H130" s="305">
        <v>3200000107</v>
      </c>
      <c r="I130" s="554" t="s">
        <v>451</v>
      </c>
      <c r="J130" s="555" t="s">
        <v>548</v>
      </c>
      <c r="K130" s="299"/>
      <c r="L130" s="300"/>
      <c r="M130" s="299"/>
    </row>
    <row r="131" spans="1:13">
      <c r="A131" s="301">
        <v>115</v>
      </c>
      <c r="B131" s="648" t="s">
        <v>416</v>
      </c>
      <c r="C131" s="645" t="s">
        <v>429</v>
      </c>
      <c r="D131" s="603">
        <v>17408</v>
      </c>
      <c r="E131" s="577">
        <f t="shared" si="4"/>
        <v>174.08</v>
      </c>
      <c r="F131" s="647">
        <f t="shared" si="5"/>
        <v>17233.919999999998</v>
      </c>
      <c r="G131" s="305" t="s">
        <v>488</v>
      </c>
      <c r="H131" s="305">
        <v>3200000108</v>
      </c>
      <c r="I131" s="554" t="s">
        <v>451</v>
      </c>
      <c r="J131" s="555" t="s">
        <v>548</v>
      </c>
      <c r="K131" s="299"/>
      <c r="L131" s="300"/>
      <c r="M131" s="299"/>
    </row>
    <row r="132" spans="1:13">
      <c r="A132" s="301">
        <v>116</v>
      </c>
      <c r="B132" s="294" t="s">
        <v>417</v>
      </c>
      <c r="C132" s="645" t="s">
        <v>429</v>
      </c>
      <c r="D132" s="603">
        <v>16142</v>
      </c>
      <c r="E132" s="577">
        <f t="shared" si="4"/>
        <v>161.42000000000002</v>
      </c>
      <c r="F132" s="647">
        <f t="shared" si="5"/>
        <v>15980.58</v>
      </c>
      <c r="G132" s="305" t="s">
        <v>488</v>
      </c>
      <c r="H132" s="305">
        <v>3200000109</v>
      </c>
      <c r="I132" s="554" t="s">
        <v>451</v>
      </c>
      <c r="J132" s="555" t="s">
        <v>548</v>
      </c>
      <c r="K132" s="299"/>
      <c r="L132" s="300"/>
      <c r="M132" s="299"/>
    </row>
    <row r="133" spans="1:13">
      <c r="A133" s="301">
        <v>117</v>
      </c>
      <c r="B133" s="294" t="s">
        <v>418</v>
      </c>
      <c r="C133" s="645" t="s">
        <v>429</v>
      </c>
      <c r="D133" s="603">
        <v>16142</v>
      </c>
      <c r="E133" s="577">
        <f t="shared" si="4"/>
        <v>161.42000000000002</v>
      </c>
      <c r="F133" s="647">
        <f t="shared" si="5"/>
        <v>15980.58</v>
      </c>
      <c r="G133" s="305" t="s">
        <v>488</v>
      </c>
      <c r="H133" s="305">
        <v>3200000110</v>
      </c>
      <c r="I133" s="554" t="s">
        <v>451</v>
      </c>
      <c r="J133" s="555" t="s">
        <v>548</v>
      </c>
      <c r="K133" s="299"/>
      <c r="L133" s="300"/>
      <c r="M133" s="299"/>
    </row>
    <row r="134" spans="1:13">
      <c r="A134" s="301">
        <v>118</v>
      </c>
      <c r="B134" s="294" t="s">
        <v>419</v>
      </c>
      <c r="C134" s="645" t="s">
        <v>429</v>
      </c>
      <c r="D134" s="603">
        <v>15000</v>
      </c>
      <c r="E134" s="577">
        <f t="shared" si="4"/>
        <v>150</v>
      </c>
      <c r="F134" s="647">
        <f t="shared" si="5"/>
        <v>14850</v>
      </c>
      <c r="G134" s="305" t="s">
        <v>488</v>
      </c>
      <c r="H134" s="305">
        <v>3200000111</v>
      </c>
      <c r="I134" s="554" t="s">
        <v>451</v>
      </c>
      <c r="J134" s="555" t="s">
        <v>548</v>
      </c>
      <c r="K134" s="299"/>
      <c r="L134" s="300"/>
      <c r="M134" s="299"/>
    </row>
    <row r="135" spans="1:13">
      <c r="A135" s="301">
        <v>119</v>
      </c>
      <c r="B135" s="648" t="s">
        <v>420</v>
      </c>
      <c r="C135" s="645" t="s">
        <v>429</v>
      </c>
      <c r="D135" s="603">
        <v>19133</v>
      </c>
      <c r="E135" s="577">
        <f t="shared" si="4"/>
        <v>191.33</v>
      </c>
      <c r="F135" s="647">
        <f t="shared" si="5"/>
        <v>18941.669999999998</v>
      </c>
      <c r="G135" s="305" t="s">
        <v>488</v>
      </c>
      <c r="H135" s="305">
        <v>3200000112</v>
      </c>
      <c r="I135" s="554" t="s">
        <v>451</v>
      </c>
      <c r="J135" s="555" t="s">
        <v>548</v>
      </c>
      <c r="K135" s="299"/>
      <c r="L135" s="300"/>
      <c r="M135" s="299"/>
    </row>
    <row r="136" spans="1:13">
      <c r="A136" s="301">
        <v>120</v>
      </c>
      <c r="B136" s="294" t="s">
        <v>421</v>
      </c>
      <c r="C136" s="645" t="s">
        <v>429</v>
      </c>
      <c r="D136" s="603">
        <v>16300</v>
      </c>
      <c r="E136" s="577">
        <f t="shared" si="4"/>
        <v>163</v>
      </c>
      <c r="F136" s="647">
        <f t="shared" si="5"/>
        <v>16137</v>
      </c>
      <c r="G136" s="305" t="s">
        <v>488</v>
      </c>
      <c r="H136" s="305">
        <v>3200000113</v>
      </c>
      <c r="I136" s="554" t="s">
        <v>451</v>
      </c>
      <c r="J136" s="555" t="s">
        <v>548</v>
      </c>
      <c r="K136" s="299"/>
      <c r="L136" s="300"/>
      <c r="M136" s="299"/>
    </row>
    <row r="137" spans="1:13">
      <c r="A137" s="301">
        <v>122</v>
      </c>
      <c r="B137" s="294" t="s">
        <v>423</v>
      </c>
      <c r="C137" s="645" t="s">
        <v>429</v>
      </c>
      <c r="D137" s="603">
        <v>16142</v>
      </c>
      <c r="E137" s="577">
        <f t="shared" si="4"/>
        <v>161.42000000000002</v>
      </c>
      <c r="F137" s="647">
        <f t="shared" si="5"/>
        <v>15980.58</v>
      </c>
      <c r="G137" s="305" t="s">
        <v>488</v>
      </c>
      <c r="H137" s="305">
        <v>3200000115</v>
      </c>
      <c r="I137" s="554" t="s">
        <v>451</v>
      </c>
      <c r="J137" s="555" t="s">
        <v>548</v>
      </c>
      <c r="K137" s="299"/>
      <c r="L137" s="300"/>
      <c r="M137" s="299"/>
    </row>
    <row r="138" spans="1:13">
      <c r="A138" s="301">
        <v>123</v>
      </c>
      <c r="B138" s="294" t="s">
        <v>424</v>
      </c>
      <c r="C138" s="645" t="s">
        <v>429</v>
      </c>
      <c r="D138" s="603">
        <v>15000</v>
      </c>
      <c r="E138" s="577">
        <f t="shared" si="4"/>
        <v>150</v>
      </c>
      <c r="F138" s="647">
        <f t="shared" si="5"/>
        <v>14850</v>
      </c>
      <c r="G138" s="305" t="s">
        <v>488</v>
      </c>
      <c r="H138" s="305">
        <v>3200000116</v>
      </c>
      <c r="I138" s="554" t="s">
        <v>451</v>
      </c>
      <c r="J138" s="555" t="s">
        <v>548</v>
      </c>
      <c r="K138" s="299"/>
      <c r="L138" s="300"/>
      <c r="M138" s="299"/>
    </row>
    <row r="139" spans="1:13">
      <c r="A139" s="301">
        <v>124</v>
      </c>
      <c r="B139" s="294" t="s">
        <v>425</v>
      </c>
      <c r="C139" s="645" t="s">
        <v>429</v>
      </c>
      <c r="D139" s="603">
        <v>16142</v>
      </c>
      <c r="E139" s="577">
        <f t="shared" si="4"/>
        <v>161.42000000000002</v>
      </c>
      <c r="F139" s="647">
        <f t="shared" si="5"/>
        <v>15980.58</v>
      </c>
      <c r="G139" s="305" t="s">
        <v>488</v>
      </c>
      <c r="H139" s="305">
        <v>3200000117</v>
      </c>
      <c r="I139" s="554" t="s">
        <v>451</v>
      </c>
      <c r="J139" s="555" t="s">
        <v>548</v>
      </c>
      <c r="K139" s="299"/>
      <c r="L139" s="300"/>
      <c r="M139" s="299"/>
    </row>
    <row r="140" spans="1:13">
      <c r="A140" s="301">
        <v>126</v>
      </c>
      <c r="B140" s="294" t="s">
        <v>427</v>
      </c>
      <c r="C140" s="645" t="s">
        <v>429</v>
      </c>
      <c r="D140" s="603">
        <v>14500</v>
      </c>
      <c r="E140" s="577">
        <f t="shared" si="4"/>
        <v>145</v>
      </c>
      <c r="F140" s="647">
        <f t="shared" si="5"/>
        <v>14355</v>
      </c>
      <c r="G140" s="305" t="s">
        <v>488</v>
      </c>
      <c r="H140" s="305">
        <v>3200000119</v>
      </c>
      <c r="I140" s="554" t="s">
        <v>451</v>
      </c>
      <c r="J140" s="555" t="s">
        <v>548</v>
      </c>
      <c r="K140" s="299"/>
      <c r="L140" s="300"/>
      <c r="M140" s="299"/>
    </row>
    <row r="141" spans="1:13">
      <c r="A141" s="301">
        <v>127</v>
      </c>
      <c r="B141" s="294" t="s">
        <v>428</v>
      </c>
      <c r="C141" s="645" t="s">
        <v>429</v>
      </c>
      <c r="D141" s="603">
        <v>9500</v>
      </c>
      <c r="E141" s="577">
        <f t="shared" si="4"/>
        <v>95</v>
      </c>
      <c r="F141" s="647">
        <f t="shared" si="5"/>
        <v>9405</v>
      </c>
      <c r="G141" s="305" t="s">
        <v>488</v>
      </c>
      <c r="H141" s="305">
        <v>3200000120</v>
      </c>
      <c r="I141" s="554" t="s">
        <v>451</v>
      </c>
      <c r="J141" s="555" t="s">
        <v>548</v>
      </c>
      <c r="K141" s="299"/>
      <c r="L141" s="300"/>
      <c r="M141" s="299"/>
    </row>
    <row r="142" spans="1:13">
      <c r="A142" s="301">
        <v>130</v>
      </c>
      <c r="B142" s="305" t="s">
        <v>445</v>
      </c>
      <c r="C142" s="576" t="s">
        <v>446</v>
      </c>
      <c r="D142" s="577">
        <v>20000</v>
      </c>
      <c r="E142" s="577">
        <f>D142*1%</f>
        <v>200</v>
      </c>
      <c r="F142" s="570">
        <f>D142-E142</f>
        <v>19800</v>
      </c>
      <c r="G142" s="305"/>
      <c r="H142" s="305">
        <v>3200000123</v>
      </c>
      <c r="I142" s="303" t="s">
        <v>451</v>
      </c>
      <c r="J142" s="555" t="s">
        <v>489</v>
      </c>
      <c r="K142" s="299"/>
      <c r="L142" s="300"/>
      <c r="M142" s="299"/>
    </row>
    <row r="143" spans="1:13">
      <c r="A143" s="301">
        <v>129</v>
      </c>
      <c r="B143" s="305" t="s">
        <v>444</v>
      </c>
      <c r="C143" s="576" t="s">
        <v>446</v>
      </c>
      <c r="D143" s="577">
        <v>30000</v>
      </c>
      <c r="E143" s="577">
        <f>D143*1%</f>
        <v>300</v>
      </c>
      <c r="F143" s="570">
        <f>D143-E143</f>
        <v>29700</v>
      </c>
      <c r="G143" s="305"/>
      <c r="H143" s="305">
        <v>3200000122</v>
      </c>
      <c r="I143" s="303" t="s">
        <v>451</v>
      </c>
      <c r="J143" s="555" t="s">
        <v>489</v>
      </c>
      <c r="K143" s="299"/>
      <c r="L143" s="300"/>
      <c r="M143" s="299"/>
    </row>
    <row r="144" spans="1:13">
      <c r="A144" s="301">
        <v>128</v>
      </c>
      <c r="B144" s="305" t="s">
        <v>443</v>
      </c>
      <c r="C144" s="576" t="s">
        <v>446</v>
      </c>
      <c r="D144" s="577">
        <v>35000</v>
      </c>
      <c r="E144" s="577">
        <f>D144*1%</f>
        <v>350</v>
      </c>
      <c r="F144" s="570">
        <f>D144-E144</f>
        <v>34650</v>
      </c>
      <c r="G144" s="305"/>
      <c r="H144" s="305">
        <v>3200000121</v>
      </c>
      <c r="I144" s="303" t="s">
        <v>451</v>
      </c>
      <c r="J144" s="555" t="s">
        <v>489</v>
      </c>
      <c r="K144" s="299"/>
      <c r="L144" s="300"/>
      <c r="M144" s="299"/>
    </row>
    <row r="145" spans="1:13">
      <c r="A145" s="596">
        <v>125</v>
      </c>
      <c r="B145" s="601" t="s">
        <v>426</v>
      </c>
      <c r="C145" s="602" t="s">
        <v>429</v>
      </c>
      <c r="D145" s="603">
        <v>4500</v>
      </c>
      <c r="E145" s="604">
        <f>D145*1%</f>
        <v>45</v>
      </c>
      <c r="F145" s="605">
        <f>D145-E145</f>
        <v>4455</v>
      </c>
      <c r="G145" s="606">
        <v>15000</v>
      </c>
      <c r="H145" s="405">
        <v>3200000118</v>
      </c>
      <c r="I145" s="303" t="s">
        <v>451</v>
      </c>
      <c r="J145" s="555" t="s">
        <v>509</v>
      </c>
      <c r="K145" s="299"/>
      <c r="L145" s="300"/>
      <c r="M145" s="299"/>
    </row>
    <row r="146" spans="1:13">
      <c r="A146" s="596">
        <v>121</v>
      </c>
      <c r="B146" s="601" t="s">
        <v>422</v>
      </c>
      <c r="C146" s="602" t="s">
        <v>429</v>
      </c>
      <c r="D146" s="603">
        <v>8000</v>
      </c>
      <c r="E146" s="604">
        <f>D146*1%</f>
        <v>80</v>
      </c>
      <c r="F146" s="605">
        <f>D146-E146</f>
        <v>7920</v>
      </c>
      <c r="G146" s="606">
        <v>15000</v>
      </c>
      <c r="H146" s="405">
        <v>3200000114</v>
      </c>
      <c r="I146" s="303" t="s">
        <v>451</v>
      </c>
      <c r="J146" s="555" t="s">
        <v>509</v>
      </c>
      <c r="K146" s="299"/>
      <c r="L146" s="300"/>
      <c r="M146" s="299"/>
    </row>
    <row r="147" spans="1:13">
      <c r="A147" s="551"/>
      <c r="B147" s="552"/>
      <c r="C147" s="559"/>
      <c r="D147" s="656">
        <f>SUM(D127:D146)</f>
        <v>361190</v>
      </c>
      <c r="E147" s="657">
        <f>SUM(E127:E146)</f>
        <v>3611.9</v>
      </c>
      <c r="F147" s="658">
        <f>SUM(F127:F146)</f>
        <v>357578.1</v>
      </c>
      <c r="G147" s="299"/>
      <c r="H147" s="299"/>
      <c r="I147" s="300"/>
      <c r="J147" s="558"/>
      <c r="K147" s="299"/>
      <c r="L147" s="300"/>
      <c r="M147" s="299"/>
    </row>
    <row r="148" spans="1:13">
      <c r="F148" s="410"/>
    </row>
    <row r="149" spans="1:13">
      <c r="A149" s="948" t="s">
        <v>484</v>
      </c>
      <c r="B149" s="948"/>
    </row>
    <row r="150" spans="1:13">
      <c r="A150" s="587">
        <v>28</v>
      </c>
      <c r="B150" s="565" t="s">
        <v>290</v>
      </c>
      <c r="C150" s="588" t="s">
        <v>33</v>
      </c>
      <c r="D150" s="567">
        <v>15000</v>
      </c>
      <c r="E150" s="568">
        <f t="shared" ref="E150:E161" si="6">+D150*0.01</f>
        <v>150</v>
      </c>
      <c r="F150" s="569">
        <f t="shared" ref="F150:F161" si="7">+D150-E150</f>
        <v>14850</v>
      </c>
      <c r="G150" s="589"/>
      <c r="H150" s="589">
        <v>3200000029</v>
      </c>
      <c r="I150" s="303" t="s">
        <v>449</v>
      </c>
      <c r="J150" s="555" t="s">
        <v>498</v>
      </c>
      <c r="K150" s="299"/>
      <c r="L150" s="300"/>
      <c r="M150" s="299"/>
    </row>
    <row r="151" spans="1:13">
      <c r="A151" s="587">
        <v>30</v>
      </c>
      <c r="B151" s="565" t="s">
        <v>294</v>
      </c>
      <c r="C151" s="588" t="s">
        <v>33</v>
      </c>
      <c r="D151" s="567">
        <v>13548.39</v>
      </c>
      <c r="E151" s="568">
        <f t="shared" si="6"/>
        <v>135.48390000000001</v>
      </c>
      <c r="F151" s="569">
        <f t="shared" si="7"/>
        <v>13412.9061</v>
      </c>
      <c r="G151" s="590">
        <v>15000</v>
      </c>
      <c r="H151" s="589">
        <v>3200000125</v>
      </c>
      <c r="I151" s="303" t="s">
        <v>449</v>
      </c>
      <c r="J151" s="555" t="s">
        <v>563</v>
      </c>
      <c r="K151" s="299"/>
      <c r="L151" s="300"/>
      <c r="M151" s="299"/>
    </row>
    <row r="152" spans="1:13">
      <c r="A152" s="587">
        <v>31</v>
      </c>
      <c r="B152" s="591" t="s">
        <v>295</v>
      </c>
      <c r="C152" s="588" t="s">
        <v>33</v>
      </c>
      <c r="D152" s="567">
        <v>15000</v>
      </c>
      <c r="E152" s="568">
        <f t="shared" si="6"/>
        <v>150</v>
      </c>
      <c r="F152" s="569">
        <f t="shared" si="7"/>
        <v>14850</v>
      </c>
      <c r="G152" s="589"/>
      <c r="H152" s="589">
        <v>3200000032</v>
      </c>
      <c r="I152" s="303" t="s">
        <v>449</v>
      </c>
      <c r="J152" s="555" t="s">
        <v>557</v>
      </c>
      <c r="K152" s="299"/>
      <c r="L152" s="300"/>
      <c r="M152" s="299"/>
    </row>
    <row r="153" spans="1:13" ht="22.5" customHeight="1">
      <c r="A153" s="587">
        <v>41</v>
      </c>
      <c r="B153" s="592" t="s">
        <v>298</v>
      </c>
      <c r="C153" s="588" t="s">
        <v>370</v>
      </c>
      <c r="D153" s="593">
        <v>15000</v>
      </c>
      <c r="E153" s="568">
        <f t="shared" si="6"/>
        <v>150</v>
      </c>
      <c r="F153" s="569">
        <f t="shared" si="7"/>
        <v>14850</v>
      </c>
      <c r="G153" s="589"/>
      <c r="H153" s="589">
        <v>3200000042</v>
      </c>
      <c r="I153" s="303" t="s">
        <v>449</v>
      </c>
      <c r="J153" s="555" t="s">
        <v>557</v>
      </c>
      <c r="K153" s="299"/>
      <c r="L153" s="300"/>
      <c r="M153" s="299"/>
    </row>
    <row r="154" spans="1:13">
      <c r="A154" s="587">
        <v>55</v>
      </c>
      <c r="B154" s="591" t="s">
        <v>299</v>
      </c>
      <c r="C154" s="594" t="s">
        <v>372</v>
      </c>
      <c r="D154" s="567">
        <v>15000</v>
      </c>
      <c r="E154" s="568">
        <f t="shared" si="6"/>
        <v>150</v>
      </c>
      <c r="F154" s="569">
        <f t="shared" si="7"/>
        <v>14850</v>
      </c>
      <c r="G154" s="589"/>
      <c r="H154" s="589">
        <v>3200000056</v>
      </c>
      <c r="I154" s="303" t="s">
        <v>449</v>
      </c>
      <c r="J154" s="555" t="s">
        <v>564</v>
      </c>
      <c r="K154" s="299"/>
      <c r="L154" s="300"/>
      <c r="M154" s="299"/>
    </row>
    <row r="155" spans="1:13">
      <c r="A155" s="587">
        <v>56</v>
      </c>
      <c r="B155" s="591" t="s">
        <v>301</v>
      </c>
      <c r="C155" s="594" t="s">
        <v>372</v>
      </c>
      <c r="D155" s="593">
        <v>15000</v>
      </c>
      <c r="E155" s="568">
        <f t="shared" si="6"/>
        <v>150</v>
      </c>
      <c r="F155" s="569">
        <f t="shared" si="7"/>
        <v>14850</v>
      </c>
      <c r="G155" s="589"/>
      <c r="H155" s="589">
        <v>3200000057</v>
      </c>
      <c r="I155" s="303" t="s">
        <v>449</v>
      </c>
      <c r="J155" s="555" t="s">
        <v>564</v>
      </c>
      <c r="K155" s="299"/>
      <c r="L155" s="300"/>
      <c r="M155" s="299"/>
    </row>
    <row r="156" spans="1:13">
      <c r="A156" s="587">
        <v>57</v>
      </c>
      <c r="B156" s="591" t="s">
        <v>303</v>
      </c>
      <c r="C156" s="594" t="s">
        <v>372</v>
      </c>
      <c r="D156" s="593">
        <v>15000</v>
      </c>
      <c r="E156" s="568">
        <f t="shared" si="6"/>
        <v>150</v>
      </c>
      <c r="F156" s="569">
        <f t="shared" si="7"/>
        <v>14850</v>
      </c>
      <c r="G156" s="589"/>
      <c r="H156" s="589">
        <v>3200000058</v>
      </c>
      <c r="I156" s="303" t="s">
        <v>449</v>
      </c>
      <c r="J156" s="555" t="s">
        <v>564</v>
      </c>
      <c r="K156" s="299"/>
      <c r="L156" s="300"/>
      <c r="M156" s="299"/>
    </row>
    <row r="157" spans="1:13">
      <c r="A157" s="587">
        <v>58</v>
      </c>
      <c r="B157" s="591" t="s">
        <v>305</v>
      </c>
      <c r="C157" s="594" t="s">
        <v>372</v>
      </c>
      <c r="D157" s="593">
        <v>15000</v>
      </c>
      <c r="E157" s="568">
        <f t="shared" si="6"/>
        <v>150</v>
      </c>
      <c r="F157" s="569">
        <f t="shared" si="7"/>
        <v>14850</v>
      </c>
      <c r="G157" s="589"/>
      <c r="H157" s="589">
        <v>3200000059</v>
      </c>
      <c r="I157" s="303" t="s">
        <v>449</v>
      </c>
      <c r="J157" s="555" t="s">
        <v>564</v>
      </c>
      <c r="K157" s="299"/>
      <c r="L157" s="300"/>
      <c r="M157" s="299"/>
    </row>
    <row r="158" spans="1:13">
      <c r="A158" s="587">
        <v>70</v>
      </c>
      <c r="B158" s="595" t="s">
        <v>307</v>
      </c>
      <c r="C158" s="594" t="s">
        <v>373</v>
      </c>
      <c r="D158" s="588">
        <v>15000</v>
      </c>
      <c r="E158" s="568">
        <f t="shared" si="6"/>
        <v>150</v>
      </c>
      <c r="F158" s="569">
        <f t="shared" si="7"/>
        <v>14850</v>
      </c>
      <c r="G158" s="589"/>
      <c r="H158" s="589">
        <v>3200000070</v>
      </c>
      <c r="I158" s="303" t="s">
        <v>449</v>
      </c>
      <c r="J158" s="555" t="s">
        <v>565</v>
      </c>
      <c r="K158" s="299"/>
      <c r="L158" s="300"/>
      <c r="M158" s="299"/>
    </row>
    <row r="159" spans="1:13" s="409" customFormat="1">
      <c r="A159" s="596">
        <v>71</v>
      </c>
      <c r="B159" s="597" t="s">
        <v>363</v>
      </c>
      <c r="C159" s="598" t="s">
        <v>373</v>
      </c>
      <c r="D159" s="599">
        <v>25000</v>
      </c>
      <c r="E159" s="574">
        <f t="shared" si="6"/>
        <v>250</v>
      </c>
      <c r="F159" s="575">
        <f t="shared" si="7"/>
        <v>24750</v>
      </c>
      <c r="G159" s="405"/>
      <c r="H159" s="405">
        <v>3200000071</v>
      </c>
      <c r="I159" s="402" t="s">
        <v>449</v>
      </c>
      <c r="J159" s="555" t="s">
        <v>565</v>
      </c>
      <c r="K159" s="407"/>
      <c r="L159" s="562"/>
      <c r="M159" s="407"/>
    </row>
    <row r="160" spans="1:13" s="522" customFormat="1">
      <c r="A160" s="587">
        <v>91</v>
      </c>
      <c r="B160" s="595" t="s">
        <v>340</v>
      </c>
      <c r="C160" s="600" t="s">
        <v>377</v>
      </c>
      <c r="D160" s="588">
        <v>25000</v>
      </c>
      <c r="E160" s="568">
        <f t="shared" si="6"/>
        <v>250</v>
      </c>
      <c r="F160" s="569">
        <f t="shared" si="7"/>
        <v>24750</v>
      </c>
      <c r="G160" s="589"/>
      <c r="H160" s="589">
        <v>3200000091</v>
      </c>
      <c r="I160" s="521" t="s">
        <v>449</v>
      </c>
      <c r="J160" s="556" t="s">
        <v>566</v>
      </c>
      <c r="K160" s="520"/>
      <c r="L160" s="563"/>
      <c r="M160" s="520"/>
    </row>
    <row r="161" spans="1:13">
      <c r="A161" s="587">
        <v>95</v>
      </c>
      <c r="B161" s="565" t="s">
        <v>309</v>
      </c>
      <c r="C161" s="594" t="s">
        <v>378</v>
      </c>
      <c r="D161" s="567">
        <v>25000</v>
      </c>
      <c r="E161" s="568">
        <f t="shared" si="6"/>
        <v>250</v>
      </c>
      <c r="F161" s="569">
        <f t="shared" si="7"/>
        <v>24750</v>
      </c>
      <c r="G161" s="589"/>
      <c r="H161" s="589">
        <v>3200000095</v>
      </c>
      <c r="I161" s="303" t="s">
        <v>449</v>
      </c>
      <c r="J161" s="555" t="s">
        <v>557</v>
      </c>
      <c r="K161" s="299"/>
      <c r="L161" s="300"/>
      <c r="M161" s="299"/>
    </row>
    <row r="162" spans="1:13">
      <c r="A162" s="667">
        <v>110</v>
      </c>
      <c r="B162" s="668" t="s">
        <v>441</v>
      </c>
      <c r="C162" s="669" t="s">
        <v>442</v>
      </c>
      <c r="D162" s="670">
        <v>7741.94</v>
      </c>
      <c r="E162" s="671">
        <v>35</v>
      </c>
      <c r="F162" s="672">
        <f>+D162-E162</f>
        <v>7706.94</v>
      </c>
      <c r="G162" s="673">
        <v>15000</v>
      </c>
      <c r="H162" s="873" t="s">
        <v>486</v>
      </c>
      <c r="I162" s="674" t="s">
        <v>450</v>
      </c>
      <c r="J162" s="675"/>
      <c r="K162" s="299" t="s">
        <v>485</v>
      </c>
      <c r="L162" s="564" t="s">
        <v>487</v>
      </c>
      <c r="M162" s="299"/>
    </row>
    <row r="163" spans="1:13" s="409" customFormat="1">
      <c r="A163" s="650"/>
      <c r="B163" s="651"/>
      <c r="C163" s="583"/>
      <c r="D163" s="653">
        <f>SUM(D150:D162)</f>
        <v>216290.33000000002</v>
      </c>
      <c r="E163" s="654">
        <f>SUM(E150:E162)</f>
        <v>2120.4839000000002</v>
      </c>
      <c r="F163" s="655">
        <f>SUM(F150:F162)</f>
        <v>214169.8461</v>
      </c>
      <c r="G163" s="403"/>
      <c r="H163" s="403"/>
      <c r="I163" s="407"/>
      <c r="J163" s="652"/>
      <c r="K163" s="407"/>
      <c r="L163" s="562"/>
      <c r="M163" s="407"/>
    </row>
    <row r="164" spans="1:13">
      <c r="D164" s="677"/>
    </row>
    <row r="165" spans="1:13" ht="24.75" thickBot="1">
      <c r="A165" s="949" t="s">
        <v>549</v>
      </c>
      <c r="B165" s="949"/>
      <c r="C165" s="949"/>
      <c r="D165" s="678">
        <f>D11+D33+D49+D56+D62+D73+D79+D86+D94+D100+D105+D110+D113+D125+D147+D163</f>
        <v>2437334.33</v>
      </c>
      <c r="E165" s="678">
        <f>SUM(E11+E33+E49+E56+E62+E73+E79+E86+E94+E100+E105+E110+E113+E125+E147+E163)</f>
        <v>24330.923900000002</v>
      </c>
      <c r="F165" s="679">
        <f>F11+F33+F49+F56+F62+F73+F79+F86+F94+F100+F105+F110+F113+F125+F147+F163</f>
        <v>2413003.4061000003</v>
      </c>
      <c r="G165" s="676"/>
    </row>
    <row r="166" spans="1:13" ht="24.75" thickTop="1">
      <c r="A166" s="649"/>
      <c r="B166" s="649"/>
      <c r="C166" s="649"/>
      <c r="D166" s="680"/>
      <c r="F166" s="681"/>
    </row>
    <row r="167" spans="1:13" ht="24.75" thickBot="1">
      <c r="A167" s="945" t="s">
        <v>550</v>
      </c>
      <c r="B167" s="946"/>
      <c r="C167" s="946"/>
      <c r="D167" s="682">
        <v>2429592.39</v>
      </c>
      <c r="E167" s="682">
        <v>24295.919999999998</v>
      </c>
      <c r="F167" s="682">
        <v>2405296.4700000002</v>
      </c>
      <c r="H167" s="823" t="s">
        <v>567</v>
      </c>
    </row>
    <row r="168" spans="1:13" ht="24.75" thickTop="1">
      <c r="H168" s="666"/>
    </row>
  </sheetData>
  <autoFilter ref="A3:O10" xr:uid="{BB6DAC95-B609-49DA-8104-FBEF995D48D7}"/>
  <mergeCells count="5">
    <mergeCell ref="A167:C167"/>
    <mergeCell ref="A1:H1"/>
    <mergeCell ref="A2:H2"/>
    <mergeCell ref="A149:B149"/>
    <mergeCell ref="A165:C165"/>
  </mergeCells>
  <printOptions horizontalCentered="1"/>
  <pageMargins left="0" right="0" top="0" bottom="0.11811023622047245" header="0.51181102362204722" footer="0.19685039370078741"/>
  <pageSetup paperSize="9" scale="53" fitToHeight="0" orientation="portrait" verticalDpi="300" r:id="rId1"/>
  <headerFooter alignWithMargins="0"/>
  <rowBreaks count="1" manualBreakCount="1">
    <brk id="148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C56BEDFED854A9565B9937E565597" ma:contentTypeVersion="0" ma:contentTypeDescription="Create a new document." ma:contentTypeScope="" ma:versionID="4526ce979869f5b3090d61b5c5b825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e4f9fab16ef7250f81f8f001ea5fa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93F47C-D637-48D6-8594-8F77A38FDD74}">
  <ds:schemaRefs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227DE0-5266-4FA6-900D-75BC8D350C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4EFB46-CB7B-43C7-B256-2B9B31712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เลื่อนเงินเดือน 48 อัตรา</vt:lpstr>
      <vt:lpstr>จ้างต่อ 27 อัตรา</vt:lpstr>
      <vt:lpstr>รายใหม่ 11 อัตรา</vt:lpstr>
      <vt:lpstr>เกษีณและเชียวชาญ 9 ราย</vt:lpstr>
      <vt:lpstr>Sheet2</vt:lpstr>
      <vt:lpstr>ขบ.จ้างเหมาฯ ต.ค. 66</vt:lpstr>
      <vt:lpstr>คณะสาสุข</vt:lpstr>
      <vt:lpstr>คณะวิทย</vt:lpstr>
      <vt:lpstr>ต.ค.67</vt:lpstr>
      <vt:lpstr>พ.ย.67</vt:lpstr>
      <vt:lpstr>ธ.ค.67 </vt:lpstr>
      <vt:lpstr>ม.ค.67</vt:lpstr>
      <vt:lpstr>Sheet2!Print_Area</vt:lpstr>
      <vt:lpstr>'เกษีณและเชียวชาญ 9 ราย'!Print_Area</vt:lpstr>
      <vt:lpstr>'ขบ.จ้างเหมาฯ ต.ค. 66'!Print_Area</vt:lpstr>
      <vt:lpstr>คณะวิทย!Print_Area</vt:lpstr>
      <vt:lpstr>คณะสาสุข!Print_Area</vt:lpstr>
      <vt:lpstr>'จ้างต่อ 27 อัตรา'!Print_Area</vt:lpstr>
      <vt:lpstr>ต.ค.67!Print_Area</vt:lpstr>
      <vt:lpstr>'ธ.ค.67 '!Print_Area</vt:lpstr>
      <vt:lpstr>พ.ย.67!Print_Area</vt:lpstr>
      <vt:lpstr>ม.ค.67!Print_Area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น.ส.ภัทราพร ผังรักษ์</dc:creator>
  <cp:lastModifiedBy>พลอยไพลิน โพธิ์เงิน</cp:lastModifiedBy>
  <cp:lastPrinted>2024-01-21T08:01:10Z</cp:lastPrinted>
  <dcterms:created xsi:type="dcterms:W3CDTF">2023-10-18T09:52:38Z</dcterms:created>
  <dcterms:modified xsi:type="dcterms:W3CDTF">2024-01-21T09:15:05Z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0x010100366C56BEDFED854A9565B9937E565597</vt:lpwstr>
  </property>
</Properties>
</file>